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elmbridgebc.sharepoint.com/sites/RevenuesBenefitsDocumentHub/LT/PROJECTS/Main billing all years/Main Billing 2026/NNDR 2026/"/>
    </mc:Choice>
  </mc:AlternateContent>
  <xr:revisionPtr revIDLastSave="5" documentId="14_{1FDCD684-EA32-4C07-BDE5-874CAEC1902C}" xr6:coauthVersionLast="47" xr6:coauthVersionMax="47" xr10:uidLastSave="{B1594ADE-DDF8-4AB9-A38B-753EE14457D5}"/>
  <bookViews>
    <workbookView xWindow="-120" yWindow="-120" windowWidth="29040" windowHeight="15840" xr2:uid="{00000000-000D-0000-FFFF-FFFF00000000}"/>
  </bookViews>
  <sheets>
    <sheet name="Trans Calculator RV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7" i="2" l="1"/>
  <c r="C34" i="2" a="1"/>
  <c r="C34" i="2"/>
  <c r="D35" i="2"/>
  <c r="D34" i="2" a="1"/>
  <c r="D34" i="2"/>
  <c r="D36" i="2" s="1"/>
  <c r="D78" i="2" a="1"/>
  <c r="D78" i="2"/>
  <c r="D57" i="2" a="1"/>
  <c r="D57" i="2"/>
  <c r="D32" i="2" a="1"/>
  <c r="D32" i="2"/>
  <c r="D85" i="2"/>
  <c r="D64" i="2" l="1"/>
  <c r="D43" i="2"/>
  <c r="D68" i="2"/>
  <c r="D40" i="2" l="1"/>
  <c r="D47" i="2" l="1"/>
  <c r="D79" i="2" l="1"/>
  <c r="R9" i="2"/>
  <c r="R8" i="2"/>
  <c r="D83" i="2"/>
  <c r="C83" i="2"/>
  <c r="D58" i="2"/>
  <c r="R2" i="2"/>
  <c r="R3" i="2"/>
  <c r="C41" i="2"/>
  <c r="D41" i="2" l="1"/>
  <c r="D42" i="2" s="1"/>
  <c r="D44" i="2" s="1"/>
  <c r="D48" i="2" s="1"/>
  <c r="D89" i="2" l="1"/>
  <c r="D49" i="2"/>
  <c r="D56" i="2" l="1"/>
  <c r="D61" i="2" s="1"/>
  <c r="D52" i="2"/>
  <c r="R6" i="2" l="1"/>
  <c r="R5" i="2"/>
  <c r="C62" i="2"/>
  <c r="D62" i="2" l="1"/>
  <c r="D63" i="2" s="1"/>
  <c r="D65" i="2" s="1"/>
  <c r="D69" i="2" s="1"/>
  <c r="D71" i="2" s="1" a="1"/>
  <c r="D71" i="2" s="1"/>
  <c r="D70" i="2" l="1"/>
  <c r="D77" i="2" s="1"/>
  <c r="D82" i="2" s="1"/>
  <c r="D84" i="2" s="1"/>
  <c r="D86" i="2" s="1"/>
  <c r="D90" i="2" l="1"/>
  <c r="D92" i="2" s="1" a="1"/>
  <c r="D92" i="2" s="1"/>
  <c r="D73" i="2"/>
  <c r="D91" i="2" l="1"/>
  <c r="D94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<sst xmlns="http://schemas.openxmlformats.org/spreadsheetml/2006/main" count="147" uniqueCount="97">
  <si>
    <t>Small</t>
  </si>
  <si>
    <t xml:space="preserve"> </t>
  </si>
  <si>
    <t>Medium</t>
  </si>
  <si>
    <t>Large</t>
  </si>
  <si>
    <t>To Determine if Small/Medium/Large Limits apply</t>
  </si>
  <si>
    <t>RV</t>
  </si>
  <si>
    <t>to</t>
  </si>
  <si>
    <t>plus</t>
  </si>
  <si>
    <t>Loser</t>
  </si>
  <si>
    <t>Gainer</t>
  </si>
  <si>
    <t>Base Liability</t>
  </si>
  <si>
    <t>So Transition Calc is</t>
  </si>
  <si>
    <t>Transitional Limit</t>
  </si>
  <si>
    <t>So Bill is:</t>
  </si>
  <si>
    <t>If Transitional Limit higher than NCA then 0 (no transition), otherwise Difference between NCA and Transitional Limit</t>
  </si>
  <si>
    <t>Sub Total</t>
  </si>
  <si>
    <t>Full year Bill payable before any other reliefs (e.g. small business rate relief)</t>
  </si>
  <si>
    <t>This is the % increase or decrease allowed under Transition</t>
  </si>
  <si>
    <t>This is Base Liability, with the % increase or decrease cap applied</t>
  </si>
  <si>
    <t>Enter your details in the Yellow Cells only</t>
  </si>
  <si>
    <t>Transitional Status (Increase or Decrease)</t>
  </si>
  <si>
    <t>Transition cap  %</t>
  </si>
  <si>
    <t>Transitional Relief (if bill has increased beyond cap)</t>
  </si>
  <si>
    <t xml:space="preserve">Disclaimer: This calculator is for explanational guidance and estimate purposes only. </t>
  </si>
  <si>
    <t xml:space="preserve">Due to a number of scenarios it may not reflect and does not replace the calculation shown on your bill. </t>
  </si>
  <si>
    <t xml:space="preserve">Losers % Limits </t>
  </si>
  <si>
    <t xml:space="preserve">Gainers % Limits </t>
  </si>
  <si>
    <t>Plus CPI (consumer price index - inflation) %</t>
  </si>
  <si>
    <t>Year</t>
  </si>
  <si>
    <t>Inflation %</t>
  </si>
  <si>
    <t>Transitional Limit (when cap is applied) before CPI</t>
  </si>
  <si>
    <t>If NCA is higher than Base Liability = Increase. If lower = Decrease (no transition)</t>
  </si>
  <si>
    <t>This is the Base Liability, with the % increase cap applied</t>
  </si>
  <si>
    <t>This is the % increase allowed under Transition</t>
  </si>
  <si>
    <t>Transitional Relief (if bill has increased beyond limit)</t>
  </si>
  <si>
    <t>Business Rate Transitional Relief Calculator 2025/26 to 2026/27</t>
  </si>
  <si>
    <t>2026/27</t>
  </si>
  <si>
    <t>2027/28</t>
  </si>
  <si>
    <t>2028/29</t>
  </si>
  <si>
    <t>2023 property RV as at 31/03/2026</t>
  </si>
  <si>
    <t>2026 property RV as at 01/04/2026</t>
  </si>
  <si>
    <t>You can find this on your last 2025/26 bill or at www.gov.uk/voa/revaluation</t>
  </si>
  <si>
    <t>You can find this on your 2026/27 bill or at www.gov.uk/voa/revaluation</t>
  </si>
  <si>
    <t>2017 multipliers Lower/Higher</t>
  </si>
  <si>
    <t>Lower multiplier Non RHL</t>
  </si>
  <si>
    <t>Lower multiplier RHL</t>
  </si>
  <si>
    <t>Higher multipier</t>
  </si>
  <si>
    <t>Standard multiplier Non RHL</t>
  </si>
  <si>
    <t>Standard multiplier RHL</t>
  </si>
  <si>
    <t>Lower RV less than</t>
  </si>
  <si>
    <t>Standard RV from/less than</t>
  </si>
  <si>
    <t xml:space="preserve">Higher RV from </t>
  </si>
  <si>
    <t>RHL</t>
  </si>
  <si>
    <t>To Determine which multiplier applies</t>
  </si>
  <si>
    <t>Transitional Calculation 2026/27:</t>
  </si>
  <si>
    <t xml:space="preserve">Enter 'Y' if the property is occupied as RHL: </t>
  </si>
  <si>
    <t>RV as at 31/3/2026 x multiplier for 2025/2026, known as your Base Liability</t>
  </si>
  <si>
    <t>The limit may be increased by inflation as that would be payable without a revaluation (no inflation % applies for 2026/27)</t>
  </si>
  <si>
    <t>As '2026 before transisiton applied' (NCA) above.</t>
  </si>
  <si>
    <t>2026/27 Bill Payable (before any other reliefs)</t>
  </si>
  <si>
    <t xml:space="preserve">(Assumes no RV amendments since 31/3/2026, no Transitional Or Improvement Relief </t>
  </si>
  <si>
    <t>2027 before transition applied - 2026 RV x poundage (NCA)</t>
  </si>
  <si>
    <t>2028 before transition applied - 2026 RV x poundage (NCA)</t>
  </si>
  <si>
    <t>2027 before Transition cap (NCA)</t>
  </si>
  <si>
    <t>2028 before Transition cap (NCA)</t>
  </si>
  <si>
    <t>2027/28 Bill Payable (before any other reliefs)</t>
  </si>
  <si>
    <t>2028/29 Bill Payable (before any other reliefs)</t>
  </si>
  <si>
    <t>Transitional supplement</t>
  </si>
  <si>
    <t>Bill payable after transition in 2026/27, excluding any SBRR supplement or other reliefs (e.g. retail or small business rate relief)</t>
  </si>
  <si>
    <t>RV as at 1/4/2026 x multiplier for 2027/2028,  known as your Notional Chargeable Amount (NCA)</t>
  </si>
  <si>
    <t>Bill payable after transition in 2027/28, excluding any SBRR supplement or other reliefs (e.g. retail or small business rate relief)</t>
  </si>
  <si>
    <t>RV as at 1/4/2026 x multiplier for 2028/2029,  known as your Notional Chargeable Amount (NCA)</t>
  </si>
  <si>
    <t>Set in transitional calculation 2026/27 (first year of transition) - as cell D34 above.</t>
  </si>
  <si>
    <t>Bill payable after transition in 2026/27, excluding any SBRR supplement or other reliefs (e.g. retail, small business rate relief)</t>
  </si>
  <si>
    <t>Bill payable after transition in 2027/28, excluding any SBRR supplement or other reliefs (e.g. retail, small business rate relief)</t>
  </si>
  <si>
    <t xml:space="preserve">The limit may be increased by inflation as that would be payable without a revaluation </t>
  </si>
  <si>
    <t>As '2027 before transisiton applied' (NCA) above.</t>
  </si>
  <si>
    <t>As '2028 before transisiton applied' (NCA) above.</t>
  </si>
  <si>
    <t>Tansitional Calculation 2028/29</t>
  </si>
  <si>
    <t xml:space="preserve">Tansitional Calculation 2027/28 </t>
  </si>
  <si>
    <t>This is the Transiitonal Limit max/lowest ratepayer can pay, before any supplement</t>
  </si>
  <si>
    <t xml:space="preserve">1p Transitional Relief supplement payable where Transitional Relief is nil. </t>
  </si>
  <si>
    <t>Gross 2026 incld supplement  - 2026 RV x poundage + 1p supplement (NCA)</t>
  </si>
  <si>
    <t>RV as at 1/4/2026 x multiplier for 2026/2027, plus RV *1p supplement, known as your Notional Chargeable Amount (NCA)</t>
  </si>
  <si>
    <t>Base Liability as above.</t>
  </si>
  <si>
    <t>This is the Transiitonal Limit, being the maximum the ratepayer can pay.</t>
  </si>
  <si>
    <t>2026 RV x 2026 poundage</t>
  </si>
  <si>
    <t>Trans Relief Supplement*</t>
  </si>
  <si>
    <t>would be same without supplement applied</t>
  </si>
  <si>
    <t>*Note - If Transitional Relief greater than supplement, effectively supplement does not apply as transitional limit &amp; 2026/27 bill</t>
  </si>
  <si>
    <t>Trans Relief supplement</t>
  </si>
  <si>
    <t>certificates issued and no supporting small busiess relief applied in 2025/26)</t>
  </si>
  <si>
    <t>2026/2027 before Transition cap (NCA)</t>
  </si>
  <si>
    <t>Multiplier</t>
  </si>
  <si>
    <t>Occupied &amp; used for Retail, Hospitality, Leisure</t>
  </si>
  <si>
    <t>2026 RV x appropriate multiplier. What your 2026/2027 bil would be without tranistion or supplement</t>
  </si>
  <si>
    <t>2026/2027 only - RV x *1p supplement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</si>
</sst>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£&quot;#,##0;[Red]\-&quot;£&quot;#,##0"/>
    <numFmt numFmtId="164" formatCode="0.0"/>
    <numFmt numFmtId="165" formatCode="0.0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2"/>
      <name val="Times New Roman"/>
      <family val="1"/>
    </font>
    <font>
      <b/>
      <sz val="11"/>
      <color theme="0" tint="-0.14999847407452621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b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00">
    <xf numFmtId="0" fontId="0" fillId="0" borderId="0" xfId="0"/>
    <xf numFmtId="0" fontId="0" fillId="0" borderId="1" xfId="0" applyBorder="1"/>
    <xf numFmtId="0" fontId="0" fillId="0" borderId="3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1" fillId="0" borderId="2" xfId="0" applyFont="1" applyBorder="1"/>
    <xf numFmtId="0" fontId="1" fillId="0" borderId="0" xfId="0" applyFont="1"/>
    <xf numFmtId="0" fontId="0" fillId="0" borderId="4" xfId="0" applyBorder="1"/>
    <xf numFmtId="0" fontId="0" fillId="0" borderId="8" xfId="0" applyBorder="1"/>
    <xf numFmtId="6" fontId="0" fillId="0" borderId="0" xfId="0" applyNumberFormat="1"/>
    <xf numFmtId="0" fontId="0" fillId="0" borderId="0" xfId="0" applyAlignment="1">
      <alignment horizontal="center"/>
    </xf>
    <xf numFmtId="6" fontId="0" fillId="0" borderId="6" xfId="0" applyNumberFormat="1" applyBorder="1"/>
    <xf numFmtId="3" fontId="0" fillId="0" borderId="6" xfId="0" applyNumberFormat="1" applyBorder="1"/>
    <xf numFmtId="6" fontId="0" fillId="0" borderId="1" xfId="0" applyNumberFormat="1" applyBorder="1"/>
    <xf numFmtId="0" fontId="0" fillId="2" borderId="9" xfId="0" applyFill="1" applyBorder="1" applyProtection="1">
      <protection locked="0"/>
    </xf>
    <xf numFmtId="0" fontId="0" fillId="0" borderId="7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2" borderId="12" xfId="0" applyFill="1" applyBorder="1" applyAlignment="1" applyProtection="1">
      <alignment horizontal="center"/>
      <protection locked="0"/>
    </xf>
    <xf numFmtId="0" fontId="0" fillId="0" borderId="0" xfId="0" applyProtection="1">
      <protection hidden="1"/>
    </xf>
    <xf numFmtId="0" fontId="0" fillId="3" borderId="0" xfId="0" applyFill="1" applyProtection="1">
      <protection hidden="1"/>
    </xf>
    <xf numFmtId="0" fontId="0" fillId="4" borderId="0" xfId="0" applyFill="1"/>
    <xf numFmtId="0" fontId="1" fillId="5" borderId="2" xfId="0" applyFont="1" applyFill="1" applyBorder="1"/>
    <xf numFmtId="0" fontId="0" fillId="5" borderId="3" xfId="0" applyFill="1" applyBorder="1"/>
    <xf numFmtId="0" fontId="0" fillId="5" borderId="4" xfId="0" applyFill="1" applyBorder="1"/>
    <xf numFmtId="0" fontId="0" fillId="4" borderId="5" xfId="0" applyFill="1" applyBorder="1"/>
    <xf numFmtId="0" fontId="0" fillId="4" borderId="6" xfId="0" applyFill="1" applyBorder="1"/>
    <xf numFmtId="2" fontId="0" fillId="4" borderId="6" xfId="0" applyNumberFormat="1" applyFill="1" applyBorder="1" applyProtection="1">
      <protection hidden="1"/>
    </xf>
    <xf numFmtId="0" fontId="1" fillId="4" borderId="5" xfId="0" applyFont="1" applyFill="1" applyBorder="1"/>
    <xf numFmtId="2" fontId="1" fillId="4" borderId="6" xfId="0" applyNumberFormat="1" applyFont="1" applyFill="1" applyBorder="1" applyAlignment="1" applyProtection="1">
      <alignment horizontal="right"/>
      <protection hidden="1"/>
    </xf>
    <xf numFmtId="164" fontId="0" fillId="4" borderId="6" xfId="0" applyNumberFormat="1" applyFill="1" applyBorder="1" applyProtection="1">
      <protection hidden="1"/>
    </xf>
    <xf numFmtId="1" fontId="0" fillId="4" borderId="6" xfId="0" applyNumberFormat="1" applyFill="1" applyBorder="1" applyProtection="1">
      <protection hidden="1"/>
    </xf>
    <xf numFmtId="2" fontId="0" fillId="4" borderId="6" xfId="0" applyNumberFormat="1" applyFill="1" applyBorder="1" applyAlignment="1" applyProtection="1">
      <alignment horizontal="right"/>
      <protection hidden="1"/>
    </xf>
    <xf numFmtId="0" fontId="1" fillId="5" borderId="7" xfId="0" applyFont="1" applyFill="1" applyBorder="1"/>
    <xf numFmtId="2" fontId="1" fillId="5" borderId="8" xfId="0" applyNumberFormat="1" applyFont="1" applyFill="1" applyBorder="1" applyProtection="1">
      <protection hidden="1"/>
    </xf>
    <xf numFmtId="49" fontId="0" fillId="4" borderId="0" xfId="0" applyNumberFormat="1" applyFill="1"/>
    <xf numFmtId="0" fontId="2" fillId="0" borderId="0" xfId="0" applyFont="1" applyAlignment="1">
      <alignment vertical="center"/>
    </xf>
    <xf numFmtId="0" fontId="3" fillId="0" borderId="0" xfId="0" applyFont="1"/>
    <xf numFmtId="0" fontId="0" fillId="0" borderId="11" xfId="0" applyBorder="1"/>
    <xf numFmtId="0" fontId="0" fillId="2" borderId="13" xfId="0" applyFill="1" applyBorder="1"/>
    <xf numFmtId="0" fontId="0" fillId="2" borderId="14" xfId="0" applyFill="1" applyBorder="1"/>
    <xf numFmtId="0" fontId="0" fillId="0" borderId="2" xfId="0" applyBorder="1"/>
    <xf numFmtId="0" fontId="0" fillId="0" borderId="10" xfId="0" applyBorder="1"/>
    <xf numFmtId="0" fontId="0" fillId="0" borderId="15" xfId="0" applyBorder="1"/>
    <xf numFmtId="0" fontId="0" fillId="0" borderId="16" xfId="0" applyBorder="1"/>
    <xf numFmtId="0" fontId="0" fillId="0" borderId="0" xfId="0" applyAlignment="1">
      <alignment horizontal="right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4" borderId="6" xfId="0" applyFill="1" applyBorder="1" applyProtection="1">
      <protection hidden="1"/>
    </xf>
    <xf numFmtId="0" fontId="0" fillId="4" borderId="0" xfId="0" applyFill="1" applyProtection="1">
      <protection hidden="1"/>
    </xf>
    <xf numFmtId="0" fontId="1" fillId="4" borderId="0" xfId="0" applyFont="1" applyFill="1" applyProtection="1">
      <protection hidden="1"/>
    </xf>
    <xf numFmtId="0" fontId="1" fillId="5" borderId="1" xfId="0" applyFont="1" applyFill="1" applyBorder="1" applyProtection="1">
      <protection hidden="1"/>
    </xf>
    <xf numFmtId="0" fontId="0" fillId="0" borderId="0" xfId="0" applyBorder="1" applyAlignment="1">
      <alignment horizontal="center"/>
    </xf>
    <xf numFmtId="0" fontId="0" fillId="0" borderId="0" xfId="0" applyFill="1" applyProtection="1">
      <protection hidden="1"/>
    </xf>
    <xf numFmtId="0" fontId="0" fillId="0" borderId="0" xfId="0" applyBorder="1"/>
    <xf numFmtId="0" fontId="0" fillId="0" borderId="12" xfId="0" applyBorder="1"/>
    <xf numFmtId="0" fontId="5" fillId="0" borderId="0" xfId="0" applyFont="1"/>
    <xf numFmtId="0" fontId="6" fillId="0" borderId="0" xfId="0" applyFont="1" applyAlignment="1">
      <alignment vertical="center"/>
    </xf>
    <xf numFmtId="0" fontId="0" fillId="0" borderId="0" xfId="0" applyFill="1"/>
    <xf numFmtId="0" fontId="7" fillId="6" borderId="2" xfId="0" applyFont="1" applyFill="1" applyBorder="1" applyProtection="1">
      <protection hidden="1"/>
    </xf>
    <xf numFmtId="0" fontId="8" fillId="6" borderId="3" xfId="0" applyFont="1" applyFill="1" applyBorder="1" applyProtection="1">
      <protection hidden="1"/>
    </xf>
    <xf numFmtId="0" fontId="8" fillId="6" borderId="4" xfId="0" applyFont="1" applyFill="1" applyBorder="1" applyProtection="1">
      <protection hidden="1"/>
    </xf>
    <xf numFmtId="0" fontId="8" fillId="6" borderId="5" xfId="0" applyFont="1" applyFill="1" applyBorder="1" applyProtection="1">
      <protection hidden="1"/>
    </xf>
    <xf numFmtId="0" fontId="8" fillId="6" borderId="0" xfId="0" applyFont="1" applyFill="1" applyBorder="1" applyProtection="1">
      <protection hidden="1"/>
    </xf>
    <xf numFmtId="0" fontId="8" fillId="6" borderId="6" xfId="0" applyFont="1" applyFill="1" applyBorder="1" applyProtection="1">
      <protection hidden="1"/>
    </xf>
    <xf numFmtId="0" fontId="8" fillId="6" borderId="5" xfId="0" applyFont="1" applyFill="1" applyBorder="1" applyAlignment="1" applyProtection="1">
      <alignment horizontal="center"/>
      <protection hidden="1"/>
    </xf>
    <xf numFmtId="0" fontId="8" fillId="6" borderId="0" xfId="0" applyFont="1" applyFill="1" applyBorder="1" applyAlignment="1" applyProtection="1">
      <alignment horizontal="center"/>
      <protection hidden="1"/>
    </xf>
    <xf numFmtId="0" fontId="8" fillId="6" borderId="6" xfId="0" applyFont="1" applyFill="1" applyBorder="1" applyAlignment="1" applyProtection="1">
      <alignment horizontal="center"/>
      <protection hidden="1"/>
    </xf>
    <xf numFmtId="0" fontId="8" fillId="6" borderId="7" xfId="0" applyFont="1" applyFill="1" applyBorder="1" applyAlignment="1" applyProtection="1">
      <alignment horizontal="center"/>
      <protection hidden="1"/>
    </xf>
    <xf numFmtId="0" fontId="8" fillId="6" borderId="1" xfId="0" applyFont="1" applyFill="1" applyBorder="1" applyAlignment="1" applyProtection="1">
      <alignment horizontal="center"/>
      <protection hidden="1"/>
    </xf>
    <xf numFmtId="0" fontId="8" fillId="6" borderId="8" xfId="0" applyFont="1" applyFill="1" applyBorder="1" applyAlignment="1" applyProtection="1">
      <alignment horizontal="center"/>
      <protection hidden="1"/>
    </xf>
    <xf numFmtId="0" fontId="8" fillId="6" borderId="16" xfId="0" applyFont="1" applyFill="1" applyBorder="1" applyAlignment="1" applyProtection="1">
      <alignment horizontal="center"/>
      <protection locked="0" hidden="1"/>
    </xf>
    <xf numFmtId="0" fontId="8" fillId="6" borderId="12" xfId="0" applyFont="1" applyFill="1" applyBorder="1" applyAlignment="1" applyProtection="1">
      <alignment horizontal="center"/>
      <protection locked="0" hidden="1"/>
    </xf>
    <xf numFmtId="0" fontId="1" fillId="0" borderId="5" xfId="0" applyFont="1" applyBorder="1"/>
    <xf numFmtId="0" fontId="7" fillId="6" borderId="5" xfId="0" applyFont="1" applyFill="1" applyBorder="1" applyProtection="1">
      <protection hidden="1"/>
    </xf>
    <xf numFmtId="6" fontId="0" fillId="0" borderId="0" xfId="0" applyNumberFormat="1" applyBorder="1"/>
    <xf numFmtId="3" fontId="0" fillId="0" borderId="0" xfId="0" applyNumberFormat="1" applyBorder="1"/>
    <xf numFmtId="3" fontId="0" fillId="0" borderId="6" xfId="0" applyNumberFormat="1" applyBorder="1" applyAlignment="1">
      <alignment horizontal="right"/>
    </xf>
    <xf numFmtId="3" fontId="0" fillId="0" borderId="1" xfId="0" applyNumberFormat="1" applyBorder="1"/>
    <xf numFmtId="3" fontId="0" fillId="0" borderId="8" xfId="0" applyNumberFormat="1" applyBorder="1"/>
    <xf numFmtId="0" fontId="0" fillId="0" borderId="0" xfId="0" applyBorder="1" applyAlignment="1">
      <alignment horizontal="right"/>
    </xf>
    <xf numFmtId="165" fontId="0" fillId="0" borderId="0" xfId="0" applyNumberFormat="1" applyBorder="1"/>
    <xf numFmtId="3" fontId="0" fillId="0" borderId="7" xfId="0" applyNumberFormat="1" applyBorder="1"/>
    <xf numFmtId="165" fontId="0" fillId="0" borderId="1" xfId="0" applyNumberFormat="1" applyBorder="1"/>
    <xf numFmtId="0" fontId="9" fillId="0" borderId="15" xfId="0" applyFont="1" applyFill="1" applyBorder="1" applyProtection="1">
      <protection hidden="1"/>
    </xf>
    <xf numFmtId="0" fontId="9" fillId="0" borderId="16" xfId="0" applyFont="1" applyFill="1" applyBorder="1" applyProtection="1">
      <protection hidden="1"/>
    </xf>
    <xf numFmtId="0" fontId="5" fillId="0" borderId="16" xfId="0" applyFont="1" applyFill="1" applyBorder="1" applyProtection="1">
      <protection hidden="1"/>
    </xf>
    <xf numFmtId="0" fontId="5" fillId="0" borderId="16" xfId="0" applyFont="1" applyFill="1" applyBorder="1" applyAlignment="1" applyProtection="1">
      <alignment horizontal="center"/>
      <protection locked="0" hidden="1"/>
    </xf>
    <xf numFmtId="0" fontId="8" fillId="6" borderId="0" xfId="0" applyFont="1" applyFill="1" applyBorder="1" applyAlignment="1">
      <alignment horizontal="right"/>
    </xf>
    <xf numFmtId="0" fontId="8" fillId="6" borderId="6" xfId="0" applyFont="1" applyFill="1" applyBorder="1" applyAlignment="1" applyProtection="1">
      <alignment horizontal="right"/>
      <protection hidden="1"/>
    </xf>
    <xf numFmtId="165" fontId="8" fillId="6" borderId="0" xfId="0" applyNumberFormat="1" applyFont="1" applyFill="1" applyBorder="1"/>
    <xf numFmtId="165" fontId="8" fillId="6" borderId="6" xfId="0" applyNumberFormat="1" applyFont="1" applyFill="1" applyBorder="1"/>
    <xf numFmtId="0" fontId="8" fillId="6" borderId="0" xfId="0" applyFont="1" applyFill="1" applyBorder="1"/>
    <xf numFmtId="0" fontId="8" fillId="6" borderId="6" xfId="0" applyFont="1" applyFill="1" applyBorder="1"/>
    <xf numFmtId="165" fontId="8" fillId="6" borderId="1" xfId="0" applyNumberFormat="1" applyFont="1" applyFill="1" applyBorder="1" applyProtection="1">
      <protection locked="0"/>
    </xf>
    <xf numFmtId="165" fontId="8" fillId="6" borderId="8" xfId="0" applyNumberFormat="1" applyFont="1" applyFill="1" applyBorder="1" applyProtection="1">
      <protection locked="0" hidden="1"/>
    </xf>
    <xf numFmtId="4" fontId="0" fillId="0" borderId="0" xfId="0" applyNumberFormat="1"/>
    <xf numFmtId="2" fontId="0" fillId="4" borderId="8" xfId="0" applyNumberFormat="1" applyFill="1" applyBorder="1" applyProtection="1">
      <protection hidden="1"/>
    </xf>
    <xf numFmtId="0" fontId="0" fillId="4" borderId="0" xfId="0" applyFill="1" applyAlignment="1" applyProtection="1">
      <alignment horizontal="right"/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97"/>
  <sheetViews>
    <sheetView tabSelected="1" topLeftCell="A17" workbookViewId="0">
      <selection activeCell="G29" sqref="G29"/>
    </sheetView>
  </sheetViews>
  <sheetFormatPr defaultRowHeight="15" x14ac:dyDescent="0.25"/>
  <cols>
    <col min="1" max="1" width="3.5703125" customWidth="1"/>
    <col min="2" max="2" width="37.85546875" customWidth="1"/>
    <col min="3" max="3" width="32.5703125" customWidth="1"/>
    <col min="4" max="4" width="22.7109375" customWidth="1"/>
    <col min="5" max="5" width="9.42578125" customWidth="1"/>
    <col min="6" max="6" width="9.5703125" customWidth="1"/>
    <col min="7" max="7" width="10.85546875" customWidth="1"/>
    <col min="8" max="8" width="8.42578125" bestFit="1" customWidth="1"/>
    <col min="9" max="9" width="8.5703125" bestFit="1" customWidth="1"/>
    <col min="10" max="10" width="10.42578125" customWidth="1"/>
    <col min="11" max="11" width="10.7109375" customWidth="1"/>
    <col min="12" max="12" width="8.42578125" bestFit="1" customWidth="1"/>
    <col min="13" max="13" width="9.85546875" customWidth="1"/>
    <col min="14" max="14" width="9" customWidth="1"/>
    <col min="15" max="15" width="11.7109375" customWidth="1"/>
    <col min="16" max="16" width="41.42578125" customWidth="1"/>
    <col min="17" max="17" width="9.42578125" hidden="1" customWidth="1"/>
    <col min="18" max="18" width="12.140625" hidden="1" customWidth="1"/>
  </cols>
  <sheetData>
    <row r="1" spans="2:18" ht="21" x14ac:dyDescent="0.35">
      <c r="B1" s="38" t="s">
        <v>35</v>
      </c>
    </row>
    <row r="2" spans="2:18" ht="21.75" thickBot="1" x14ac:dyDescent="0.4">
      <c r="B2" s="38"/>
      <c r="G2" s="6" t="s">
        <v>4</v>
      </c>
      <c r="H2" s="2"/>
      <c r="I2" s="2"/>
      <c r="J2" s="2"/>
      <c r="K2" s="8"/>
      <c r="L2" s="37"/>
      <c r="Q2" s="20" t="s">
        <v>8</v>
      </c>
      <c r="R2" s="20" t="b">
        <f>IF(D37="Increase",IF(D24&gt;=I5,J18,IF(D24&gt;I4,I18,IF(D24&gt;0,H18))))</f>
        <v>0</v>
      </c>
    </row>
    <row r="3" spans="2:18" ht="16.5" thickBot="1" x14ac:dyDescent="0.3">
      <c r="B3" s="40" t="s">
        <v>19</v>
      </c>
      <c r="C3" s="41"/>
      <c r="G3" s="3" t="s">
        <v>0</v>
      </c>
      <c r="H3" t="s">
        <v>5</v>
      </c>
      <c r="I3" s="10">
        <v>0</v>
      </c>
      <c r="J3" s="11" t="s">
        <v>6</v>
      </c>
      <c r="K3" s="12">
        <v>20000</v>
      </c>
      <c r="L3" s="37"/>
      <c r="Q3" s="20" t="s">
        <v>9</v>
      </c>
      <c r="R3" s="21" t="b">
        <f>IF(D37="Decrease",IF(D24&gt;=I5,M18,IF(D24&gt;I4,L18,IF(D24&gt;0,K18))))</f>
        <v>0</v>
      </c>
    </row>
    <row r="4" spans="2:18" ht="15.75" x14ac:dyDescent="0.25">
      <c r="B4" s="7" t="s">
        <v>60</v>
      </c>
      <c r="G4" s="3" t="s">
        <v>2</v>
      </c>
      <c r="H4" t="s">
        <v>5</v>
      </c>
      <c r="I4" s="10">
        <v>20001</v>
      </c>
      <c r="J4" s="11" t="s">
        <v>6</v>
      </c>
      <c r="K4" s="13">
        <v>100000</v>
      </c>
      <c r="L4" s="37"/>
      <c r="R4" s="20"/>
    </row>
    <row r="5" spans="2:18" ht="15.75" x14ac:dyDescent="0.25">
      <c r="B5" s="7" t="s">
        <v>91</v>
      </c>
      <c r="G5" s="5" t="s">
        <v>3</v>
      </c>
      <c r="H5" s="1" t="s">
        <v>5</v>
      </c>
      <c r="I5" s="14">
        <v>100001</v>
      </c>
      <c r="J5" s="1" t="s">
        <v>7</v>
      </c>
      <c r="K5" s="9"/>
      <c r="L5" s="37"/>
      <c r="Q5" s="20" t="s">
        <v>8</v>
      </c>
      <c r="R5" s="20" t="b">
        <f>IF(D58="Increase",IF(D24&gt;=I5,J19,IF(D24&gt;I4,I19,IF(D24&gt;0,H19))))</f>
        <v>0</v>
      </c>
    </row>
    <row r="6" spans="2:18" ht="15.75" x14ac:dyDescent="0.25">
      <c r="G6" s="55"/>
      <c r="H6" s="55"/>
      <c r="I6" s="76"/>
      <c r="J6" s="55"/>
      <c r="K6" s="55"/>
      <c r="L6" s="37"/>
      <c r="Q6" s="20"/>
      <c r="R6" s="21" t="b">
        <f>IF(D58="Decrease",IF(D24&gt;=I5,M19,IF(D24&gt;I4,L19,IF(D24&gt;0,K19))))</f>
        <v>0</v>
      </c>
    </row>
    <row r="7" spans="2:18" ht="15.75" x14ac:dyDescent="0.25">
      <c r="B7" s="6" t="s">
        <v>53</v>
      </c>
      <c r="C7" s="2"/>
      <c r="D7" s="8"/>
      <c r="G7" s="55"/>
      <c r="H7" s="55"/>
      <c r="I7" s="76"/>
      <c r="J7" s="55"/>
      <c r="K7" s="55"/>
      <c r="L7" s="37"/>
      <c r="Q7" s="20"/>
    </row>
    <row r="8" spans="2:18" ht="15.75" x14ac:dyDescent="0.25">
      <c r="B8" s="3" t="s">
        <v>49</v>
      </c>
      <c r="C8" s="77">
        <v>51000</v>
      </c>
      <c r="D8" s="4"/>
      <c r="G8" s="55"/>
      <c r="H8" s="55"/>
      <c r="I8" s="76"/>
      <c r="J8" s="55"/>
      <c r="K8" s="55"/>
      <c r="L8" s="37"/>
      <c r="Q8" s="20"/>
      <c r="R8" s="20" t="b">
        <f>IF(D79="Increase",IF(D24&gt;=I5,J20,IF(D24&gt;I4,I20,IF(D24&gt;0,H20))))</f>
        <v>0</v>
      </c>
    </row>
    <row r="9" spans="2:18" ht="15.75" x14ac:dyDescent="0.25">
      <c r="B9" s="3" t="s">
        <v>50</v>
      </c>
      <c r="C9" s="77">
        <v>51000</v>
      </c>
      <c r="D9" s="78">
        <v>500000</v>
      </c>
      <c r="G9" s="55"/>
      <c r="H9" s="55"/>
      <c r="I9" s="76"/>
      <c r="J9" s="55"/>
      <c r="K9" s="55"/>
      <c r="L9" s="37"/>
      <c r="Q9" s="20"/>
      <c r="R9" s="21" t="b">
        <f>IF(D79="Decrease",IF(D24&gt;=I5,M20,IF(D24&gt;I4,L20,IF(D24&gt;0,K20))))</f>
        <v>0</v>
      </c>
    </row>
    <row r="10" spans="2:18" ht="15.75" x14ac:dyDescent="0.25">
      <c r="B10" s="3" t="s">
        <v>51</v>
      </c>
      <c r="C10" s="77">
        <v>500000</v>
      </c>
      <c r="D10" s="13"/>
      <c r="G10" s="55"/>
      <c r="H10" s="55"/>
      <c r="I10" s="76"/>
      <c r="J10" s="55"/>
      <c r="K10" s="55"/>
      <c r="L10" s="37"/>
      <c r="Q10" s="20"/>
    </row>
    <row r="11" spans="2:18" ht="15.75" x14ac:dyDescent="0.25">
      <c r="B11" s="5" t="s">
        <v>52</v>
      </c>
      <c r="C11" s="79" t="s">
        <v>94</v>
      </c>
      <c r="D11" s="80"/>
      <c r="G11" s="55"/>
      <c r="H11" s="55"/>
      <c r="I11" s="76"/>
      <c r="J11" s="55"/>
      <c r="K11" s="55"/>
      <c r="L11" s="37"/>
      <c r="Q11" s="20"/>
      <c r="R11" s="20"/>
    </row>
    <row r="12" spans="2:18" ht="15.75" x14ac:dyDescent="0.25">
      <c r="G12" s="55"/>
      <c r="H12" s="55"/>
      <c r="I12" s="76"/>
      <c r="J12" s="55"/>
      <c r="K12" s="55"/>
      <c r="L12" s="37"/>
      <c r="Q12" s="20"/>
      <c r="R12" s="20"/>
    </row>
    <row r="13" spans="2:18" ht="15.75" x14ac:dyDescent="0.25">
      <c r="B13" s="42" t="s">
        <v>43</v>
      </c>
      <c r="C13" s="2">
        <v>0.499</v>
      </c>
      <c r="D13" s="2">
        <v>0.55500000000000005</v>
      </c>
      <c r="E13" s="8"/>
      <c r="L13" s="37"/>
      <c r="Q13" s="20" t="s">
        <v>9</v>
      </c>
    </row>
    <row r="14" spans="2:18" ht="15.75" x14ac:dyDescent="0.25">
      <c r="B14" s="3"/>
      <c r="C14" s="81" t="s">
        <v>36</v>
      </c>
      <c r="D14" s="89" t="s">
        <v>37</v>
      </c>
      <c r="E14" s="90" t="s">
        <v>38</v>
      </c>
      <c r="F14" s="46"/>
      <c r="K14" s="57"/>
      <c r="L14" s="58"/>
      <c r="M14" s="57"/>
      <c r="O14" s="59"/>
    </row>
    <row r="15" spans="2:18" x14ac:dyDescent="0.25">
      <c r="B15" s="3" t="s">
        <v>45</v>
      </c>
      <c r="C15" s="82">
        <v>0.38200000000000001</v>
      </c>
      <c r="D15" s="91">
        <v>0</v>
      </c>
      <c r="E15" s="92">
        <v>0</v>
      </c>
      <c r="G15" s="44"/>
      <c r="H15" s="6" t="s">
        <v>25</v>
      </c>
      <c r="I15" s="2"/>
      <c r="J15" s="8"/>
      <c r="K15" s="60" t="s">
        <v>26</v>
      </c>
      <c r="L15" s="61"/>
      <c r="M15" s="62"/>
      <c r="O15" s="85" t="s">
        <v>29</v>
      </c>
      <c r="Q15" s="20" t="s">
        <v>8</v>
      </c>
    </row>
    <row r="16" spans="2:18" x14ac:dyDescent="0.25">
      <c r="B16" s="3" t="s">
        <v>44</v>
      </c>
      <c r="C16" s="82">
        <v>0.432</v>
      </c>
      <c r="D16" s="91">
        <v>0</v>
      </c>
      <c r="E16" s="92">
        <v>0</v>
      </c>
      <c r="G16" s="45"/>
      <c r="H16" s="74"/>
      <c r="I16" s="55"/>
      <c r="J16" s="4"/>
      <c r="K16" s="75"/>
      <c r="L16" s="64"/>
      <c r="M16" s="65"/>
      <c r="O16" s="86"/>
      <c r="Q16" s="20"/>
    </row>
    <row r="17" spans="2:18" x14ac:dyDescent="0.25">
      <c r="B17" s="3" t="s">
        <v>48</v>
      </c>
      <c r="C17" s="82">
        <v>0.43</v>
      </c>
      <c r="D17" s="91">
        <v>0</v>
      </c>
      <c r="E17" s="92">
        <v>0</v>
      </c>
      <c r="G17" s="45" t="s">
        <v>28</v>
      </c>
      <c r="H17" s="3" t="s">
        <v>0</v>
      </c>
      <c r="I17" s="55" t="s">
        <v>2</v>
      </c>
      <c r="J17" s="4" t="s">
        <v>3</v>
      </c>
      <c r="K17" s="63" t="s">
        <v>0</v>
      </c>
      <c r="L17" s="64" t="s">
        <v>2</v>
      </c>
      <c r="M17" s="65" t="s">
        <v>3</v>
      </c>
      <c r="O17" s="87"/>
      <c r="Q17" s="20" t="s">
        <v>9</v>
      </c>
    </row>
    <row r="18" spans="2:18" x14ac:dyDescent="0.25">
      <c r="B18" s="3" t="s">
        <v>47</v>
      </c>
      <c r="C18" s="82">
        <v>0.48</v>
      </c>
      <c r="D18" s="91">
        <v>0</v>
      </c>
      <c r="E18" s="92">
        <v>0</v>
      </c>
      <c r="G18" s="45" t="s">
        <v>36</v>
      </c>
      <c r="H18" s="47">
        <v>5</v>
      </c>
      <c r="I18" s="53">
        <v>15</v>
      </c>
      <c r="J18" s="48">
        <v>30</v>
      </c>
      <c r="K18" s="66">
        <v>100</v>
      </c>
      <c r="L18" s="67">
        <v>100</v>
      </c>
      <c r="M18" s="68">
        <v>100</v>
      </c>
      <c r="O18" s="88">
        <v>0</v>
      </c>
    </row>
    <row r="19" spans="2:18" x14ac:dyDescent="0.25">
      <c r="B19" s="3" t="s">
        <v>46</v>
      </c>
      <c r="C19" s="82">
        <v>0.50800000000000001</v>
      </c>
      <c r="D19" s="91">
        <v>0</v>
      </c>
      <c r="E19" s="92">
        <v>0</v>
      </c>
      <c r="G19" s="45" t="s">
        <v>37</v>
      </c>
      <c r="H19" s="47">
        <v>10</v>
      </c>
      <c r="I19" s="53">
        <v>25</v>
      </c>
      <c r="J19" s="48">
        <v>25</v>
      </c>
      <c r="K19" s="66">
        <v>100</v>
      </c>
      <c r="L19" s="67">
        <v>100</v>
      </c>
      <c r="M19" s="68">
        <v>100</v>
      </c>
      <c r="O19" s="72">
        <v>0</v>
      </c>
    </row>
    <row r="20" spans="2:18" x14ac:dyDescent="0.25">
      <c r="B20" s="3"/>
      <c r="C20" s="55"/>
      <c r="D20" s="93"/>
      <c r="E20" s="94"/>
      <c r="G20" s="56" t="s">
        <v>38</v>
      </c>
      <c r="H20" s="16">
        <v>25</v>
      </c>
      <c r="I20" s="17">
        <v>40</v>
      </c>
      <c r="J20" s="18">
        <v>25</v>
      </c>
      <c r="K20" s="69">
        <v>100</v>
      </c>
      <c r="L20" s="70">
        <v>100</v>
      </c>
      <c r="M20" s="71">
        <v>100</v>
      </c>
      <c r="O20" s="73">
        <v>0</v>
      </c>
      <c r="Q20" s="20"/>
      <c r="R20" s="20"/>
    </row>
    <row r="21" spans="2:18" x14ac:dyDescent="0.25">
      <c r="B21" s="83" t="s">
        <v>90</v>
      </c>
      <c r="C21" s="84">
        <v>0.01</v>
      </c>
      <c r="D21" s="95">
        <v>0</v>
      </c>
      <c r="E21" s="96">
        <v>0</v>
      </c>
      <c r="Q21" s="20"/>
      <c r="R21" s="54"/>
    </row>
    <row r="22" spans="2:18" x14ac:dyDescent="0.25">
      <c r="G22" s="55"/>
      <c r="H22" s="53"/>
      <c r="I22" s="53"/>
      <c r="J22" s="53"/>
      <c r="K22" s="53"/>
      <c r="L22" s="53"/>
      <c r="M22" s="53"/>
      <c r="N22" s="55"/>
      <c r="O22" s="53"/>
    </row>
    <row r="23" spans="2:18" x14ac:dyDescent="0.25">
      <c r="B23" s="42" t="s">
        <v>39</v>
      </c>
      <c r="C23" s="2"/>
      <c r="D23" s="15">
        <v>0</v>
      </c>
      <c r="F23" t="s">
        <v>41</v>
      </c>
    </row>
    <row r="24" spans="2:18" x14ac:dyDescent="0.25">
      <c r="B24" s="43" t="s">
        <v>40</v>
      </c>
      <c r="C24" s="39"/>
      <c r="D24" s="15">
        <v>0</v>
      </c>
      <c r="F24" t="s">
        <v>42</v>
      </c>
    </row>
    <row r="25" spans="2:18" x14ac:dyDescent="0.25">
      <c r="B25" s="5" t="s">
        <v>55</v>
      </c>
      <c r="C25" s="1"/>
      <c r="D25" s="19"/>
    </row>
    <row r="26" spans="2:18" x14ac:dyDescent="0.25">
      <c r="D26" s="11"/>
    </row>
    <row r="27" spans="2:18" x14ac:dyDescent="0.25">
      <c r="B27" s="7" t="s">
        <v>23</v>
      </c>
    </row>
    <row r="28" spans="2:18" x14ac:dyDescent="0.25">
      <c r="B28" s="7" t="s">
        <v>24</v>
      </c>
    </row>
    <row r="30" spans="2:18" x14ac:dyDescent="0.25">
      <c r="B30" s="23" t="s">
        <v>54</v>
      </c>
      <c r="C30" s="24"/>
      <c r="D30" s="25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2:18" x14ac:dyDescent="0.25">
      <c r="B31" s="26"/>
      <c r="C31" s="22"/>
      <c r="D31" s="27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2:18" x14ac:dyDescent="0.25">
      <c r="B32" s="26" t="s">
        <v>10</v>
      </c>
      <c r="C32" s="50"/>
      <c r="D32" s="28" cm="1">
        <f t="array" ref="D32">_xlfn.IFS(D23&lt;C8,D23*C13,D23&gt;=C9,D23*D13)</f>
        <v>0</v>
      </c>
      <c r="E32" s="36"/>
      <c r="F32" s="22" t="s">
        <v>56</v>
      </c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x14ac:dyDescent="0.25">
      <c r="B33" s="26"/>
      <c r="C33" s="99" t="s">
        <v>93</v>
      </c>
      <c r="D33" s="28"/>
      <c r="E33" s="36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</row>
    <row r="34" spans="1:18" x14ac:dyDescent="0.25">
      <c r="B34" s="26" t="s">
        <v>86</v>
      </c>
      <c r="C34" s="50" cm="1">
        <f t="array" ref="C34">_xlfn.IFS(AND(D24&lt;C8,D25="Y"),C15,D24&lt;C8,C16,AND(D24&lt;D9,D25="Y"),C17,D24&lt;D9,C18,D24&gt;=C10,C19)</f>
        <v>0.432</v>
      </c>
      <c r="D34" s="28" cm="1">
        <f t="array" ref="D34">_xlfn.IFS(AND(D24&lt;C8,D25="Y"),D24*C15,D24&lt;C8,D24*C16,AND(D24&lt;D9,D25="Y"),D24*C17,D24&lt;D9,D24*C18,D24&gt;=C10,D24*C19)</f>
        <v>0</v>
      </c>
      <c r="E34" s="36"/>
      <c r="F34" s="22" t="s">
        <v>95</v>
      </c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</row>
    <row r="35" spans="1:18" x14ac:dyDescent="0.25">
      <c r="B35" s="26" t="s">
        <v>87</v>
      </c>
      <c r="C35" s="50"/>
      <c r="D35" s="98">
        <f>D24*C21</f>
        <v>0</v>
      </c>
      <c r="E35" s="36"/>
      <c r="F35" s="22" t="s">
        <v>96</v>
      </c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x14ac:dyDescent="0.25">
      <c r="B36" s="26" t="s">
        <v>82</v>
      </c>
      <c r="C36" s="50"/>
      <c r="D36" s="28">
        <f>D34+D35</f>
        <v>0</v>
      </c>
      <c r="E36" s="36"/>
      <c r="F36" s="22" t="s">
        <v>83</v>
      </c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</row>
    <row r="37" spans="1:18" x14ac:dyDescent="0.25">
      <c r="B37" s="29" t="s">
        <v>20</v>
      </c>
      <c r="C37" s="51"/>
      <c r="D37" s="30" t="str">
        <f>IF(D36&gt;=D32,"Increase",IF(D36&lt;D32,"Decrease"))</f>
        <v>Increase</v>
      </c>
      <c r="E37" s="36"/>
      <c r="F37" s="22" t="s">
        <v>31</v>
      </c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</row>
    <row r="38" spans="1:18" x14ac:dyDescent="0.25">
      <c r="B38" s="26"/>
      <c r="C38" s="50"/>
      <c r="D38" s="28"/>
      <c r="E38" s="36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</row>
    <row r="39" spans="1:18" x14ac:dyDescent="0.25">
      <c r="B39" s="29" t="s">
        <v>11</v>
      </c>
      <c r="C39" s="50"/>
      <c r="D39" s="28"/>
      <c r="E39" s="36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</row>
    <row r="40" spans="1:18" x14ac:dyDescent="0.25">
      <c r="B40" s="26" t="s">
        <v>10</v>
      </c>
      <c r="C40" s="50"/>
      <c r="D40" s="28">
        <f>D32</f>
        <v>0</v>
      </c>
      <c r="E40" s="36"/>
      <c r="F40" s="22" t="s">
        <v>84</v>
      </c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</row>
    <row r="41" spans="1:18" x14ac:dyDescent="0.25">
      <c r="A41" t="s">
        <v>1</v>
      </c>
      <c r="B41" s="26" t="s">
        <v>21</v>
      </c>
      <c r="C41" s="50" t="str">
        <f>IF(D37="Increase", "Plus", IF(D37="Decrease", "Less"))</f>
        <v>Plus</v>
      </c>
      <c r="D41" s="31" t="b">
        <f>IF(D37="Increase",R2, IF(D37="Decrease", R3))</f>
        <v>0</v>
      </c>
      <c r="E41" s="36"/>
      <c r="F41" s="22" t="s">
        <v>33</v>
      </c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</row>
    <row r="42" spans="1:18" x14ac:dyDescent="0.25">
      <c r="B42" s="26" t="s">
        <v>30</v>
      </c>
      <c r="C42" s="50"/>
      <c r="D42" s="28">
        <f>IF(D37="Increase",D40/100*(100+D41),IF(D37="Decrease",D40/100*(100-D41)))</f>
        <v>0</v>
      </c>
      <c r="E42" s="36"/>
      <c r="F42" s="22" t="s">
        <v>32</v>
      </c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</row>
    <row r="43" spans="1:18" x14ac:dyDescent="0.25">
      <c r="B43" s="26" t="s">
        <v>27</v>
      </c>
      <c r="C43" s="50"/>
      <c r="D43" s="32">
        <f>O18</f>
        <v>0</v>
      </c>
      <c r="E43" s="36"/>
      <c r="F43" s="22" t="s">
        <v>57</v>
      </c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</row>
    <row r="44" spans="1:18" x14ac:dyDescent="0.25">
      <c r="B44" s="26" t="s">
        <v>12</v>
      </c>
      <c r="C44" s="50"/>
      <c r="D44" s="28">
        <f>D42/100*(100+D43)</f>
        <v>0</v>
      </c>
      <c r="E44" s="36"/>
      <c r="F44" s="22" t="s">
        <v>85</v>
      </c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</row>
    <row r="45" spans="1:18" x14ac:dyDescent="0.25">
      <c r="B45" s="26"/>
      <c r="C45" s="50"/>
      <c r="D45" s="28"/>
      <c r="E45" s="36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</row>
    <row r="46" spans="1:18" x14ac:dyDescent="0.25">
      <c r="B46" s="29" t="s">
        <v>13</v>
      </c>
      <c r="C46" s="50"/>
      <c r="D46" s="28"/>
      <c r="E46" s="36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</row>
    <row r="47" spans="1:18" x14ac:dyDescent="0.25">
      <c r="B47" s="26" t="s">
        <v>92</v>
      </c>
      <c r="C47" s="50"/>
      <c r="D47" s="28">
        <f>D36</f>
        <v>0</v>
      </c>
      <c r="E47" s="36"/>
      <c r="F47" s="22" t="s">
        <v>58</v>
      </c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</row>
    <row r="48" spans="1:18" x14ac:dyDescent="0.25">
      <c r="B48" s="26" t="s">
        <v>34</v>
      </c>
      <c r="C48" s="50"/>
      <c r="D48" s="33" t="b">
        <f>IF(D37="Decrease","0",IF(D37="Increase",IF(D36&lt;D44,0,IF(D36&gt;D44,D44-D47))))</f>
        <v>0</v>
      </c>
      <c r="E48" s="36"/>
      <c r="F48" s="22" t="s">
        <v>14</v>
      </c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</row>
    <row r="49" spans="2:18" x14ac:dyDescent="0.25">
      <c r="B49" s="26" t="s">
        <v>15</v>
      </c>
      <c r="C49" s="50"/>
      <c r="D49" s="28">
        <f>SUM(D47:D48)</f>
        <v>0</v>
      </c>
      <c r="E49" s="36"/>
      <c r="F49" s="22" t="s">
        <v>89</v>
      </c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</row>
    <row r="50" spans="2:18" x14ac:dyDescent="0.25">
      <c r="B50" s="26"/>
      <c r="C50" s="50"/>
      <c r="D50" s="33"/>
      <c r="E50" s="36"/>
      <c r="F50" s="22" t="s">
        <v>88</v>
      </c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</row>
    <row r="51" spans="2:18" x14ac:dyDescent="0.25">
      <c r="B51" s="26"/>
      <c r="C51" s="50"/>
      <c r="D51" s="28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</row>
    <row r="52" spans="2:18" x14ac:dyDescent="0.25">
      <c r="B52" s="34" t="s">
        <v>59</v>
      </c>
      <c r="C52" s="52"/>
      <c r="D52" s="35">
        <f>D49+D50</f>
        <v>0</v>
      </c>
      <c r="E52" s="22"/>
      <c r="F52" s="22" t="s">
        <v>16</v>
      </c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</row>
    <row r="53" spans="2:18" ht="14.25" customHeight="1" x14ac:dyDescent="0.25">
      <c r="H53" t="s">
        <v>1</v>
      </c>
    </row>
    <row r="54" spans="2:18" hidden="1" x14ac:dyDescent="0.25">
      <c r="B54" s="23" t="s">
        <v>79</v>
      </c>
      <c r="C54" s="24"/>
      <c r="D54" s="25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</row>
    <row r="55" spans="2:18" hidden="1" x14ac:dyDescent="0.25">
      <c r="B55" s="26"/>
      <c r="C55" s="22"/>
      <c r="D55" s="27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</row>
    <row r="56" spans="2:18" hidden="1" x14ac:dyDescent="0.25">
      <c r="B56" s="26" t="s">
        <v>10</v>
      </c>
      <c r="C56" s="50"/>
      <c r="D56" s="28">
        <f>ROUND(D49,2)</f>
        <v>0</v>
      </c>
      <c r="E56" s="36"/>
      <c r="F56" s="22" t="s">
        <v>68</v>
      </c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</row>
    <row r="57" spans="2:18" hidden="1" x14ac:dyDescent="0.25">
      <c r="B57" s="26" t="s">
        <v>61</v>
      </c>
      <c r="C57" s="50"/>
      <c r="D57" s="28" cm="1">
        <f t="array" ref="D57">_xlfn.IFS(AND(D24&lt;C8,D25="Y"),D24*D15,D24&lt;C8,D24*D16,AND(D24&lt;D9,D25="Y"),D24*D17,D24&lt;D9,D24*D18,D24&gt;=C10,D24*D19)</f>
        <v>0</v>
      </c>
      <c r="E57" s="36"/>
      <c r="F57" s="22" t="s">
        <v>69</v>
      </c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</row>
    <row r="58" spans="2:18" hidden="1" x14ac:dyDescent="0.25">
      <c r="B58" s="29" t="s">
        <v>20</v>
      </c>
      <c r="C58" s="50"/>
      <c r="D58" s="30" t="str">
        <f>D37</f>
        <v>Increase</v>
      </c>
      <c r="E58" s="36"/>
      <c r="F58" s="22" t="s">
        <v>72</v>
      </c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</row>
    <row r="59" spans="2:18" hidden="1" x14ac:dyDescent="0.25">
      <c r="B59" s="26"/>
      <c r="C59" s="50"/>
      <c r="D59" s="49"/>
      <c r="E59" s="36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</row>
    <row r="60" spans="2:18" hidden="1" x14ac:dyDescent="0.25">
      <c r="B60" s="29" t="s">
        <v>11</v>
      </c>
      <c r="C60" s="50"/>
      <c r="D60" s="28"/>
      <c r="E60" s="36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</row>
    <row r="61" spans="2:18" hidden="1" x14ac:dyDescent="0.25">
      <c r="B61" s="26" t="s">
        <v>10</v>
      </c>
      <c r="C61" s="50"/>
      <c r="D61" s="28">
        <f>D56</f>
        <v>0</v>
      </c>
      <c r="E61" s="36"/>
      <c r="F61" s="22" t="s">
        <v>73</v>
      </c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</row>
    <row r="62" spans="2:18" hidden="1" x14ac:dyDescent="0.25">
      <c r="B62" s="26" t="s">
        <v>21</v>
      </c>
      <c r="C62" s="50" t="str">
        <f>IF(D58="Increase", "Plus", IF(D58="Decrease", "Less"))</f>
        <v>Plus</v>
      </c>
      <c r="D62" s="31" t="b">
        <f>IF(D58="Increase",R5, IF(D58="Decrease", R6))</f>
        <v>0</v>
      </c>
      <c r="E62" s="36"/>
      <c r="F62" s="22" t="s">
        <v>17</v>
      </c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</row>
    <row r="63" spans="2:18" hidden="1" x14ac:dyDescent="0.25">
      <c r="B63" s="26" t="s">
        <v>30</v>
      </c>
      <c r="C63" s="50"/>
      <c r="D63" s="28">
        <f>IF(D58="Increase",D61/100*(100+D62),IF(D58="Decrease",D61/100*(100-D62)))</f>
        <v>0</v>
      </c>
      <c r="E63" s="36"/>
      <c r="F63" s="22" t="s">
        <v>18</v>
      </c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</row>
    <row r="64" spans="2:18" hidden="1" x14ac:dyDescent="0.25">
      <c r="B64" s="26" t="s">
        <v>27</v>
      </c>
      <c r="C64" s="50"/>
      <c r="D64" s="32">
        <f>O19</f>
        <v>0</v>
      </c>
      <c r="E64" s="36"/>
      <c r="F64" s="22" t="s">
        <v>75</v>
      </c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</row>
    <row r="65" spans="2:18" hidden="1" x14ac:dyDescent="0.25">
      <c r="B65" s="26" t="s">
        <v>12</v>
      </c>
      <c r="C65" s="50"/>
      <c r="D65" s="28">
        <f>D63/100*(100+D64)</f>
        <v>0</v>
      </c>
      <c r="E65" s="36"/>
      <c r="F65" s="22" t="s">
        <v>80</v>
      </c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</row>
    <row r="66" spans="2:18" hidden="1" x14ac:dyDescent="0.25">
      <c r="B66" s="26"/>
      <c r="C66" s="50"/>
      <c r="D66" s="49"/>
      <c r="E66" s="36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</row>
    <row r="67" spans="2:18" hidden="1" x14ac:dyDescent="0.25">
      <c r="B67" s="29" t="s">
        <v>13</v>
      </c>
      <c r="C67" s="50"/>
      <c r="D67" s="28"/>
      <c r="E67" s="36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</row>
    <row r="68" spans="2:18" hidden="1" x14ac:dyDescent="0.25">
      <c r="B68" s="26" t="s">
        <v>63</v>
      </c>
      <c r="C68" s="50"/>
      <c r="D68" s="28">
        <f>D57</f>
        <v>0</v>
      </c>
      <c r="E68" s="36"/>
      <c r="F68" s="22" t="s">
        <v>76</v>
      </c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</row>
    <row r="69" spans="2:18" hidden="1" x14ac:dyDescent="0.25">
      <c r="B69" s="26" t="s">
        <v>22</v>
      </c>
      <c r="C69" s="50"/>
      <c r="D69" s="33" t="b">
        <f>IF(D37="Decrease","0",IF(D58="Increase",IF(D57&lt;D65,0,IF(D57&gt;D65,D65-D68))))</f>
        <v>0</v>
      </c>
      <c r="E69" s="36"/>
      <c r="F69" s="22" t="s">
        <v>14</v>
      </c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</row>
    <row r="70" spans="2:18" hidden="1" x14ac:dyDescent="0.25">
      <c r="B70" s="26" t="s">
        <v>15</v>
      </c>
      <c r="C70" s="50"/>
      <c r="D70" s="28">
        <f>SUM(D68:D69)</f>
        <v>0</v>
      </c>
      <c r="E70" s="36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</row>
    <row r="71" spans="2:18" hidden="1" x14ac:dyDescent="0.25">
      <c r="B71" s="26" t="s">
        <v>67</v>
      </c>
      <c r="C71" s="50"/>
      <c r="D71" s="33" cm="1">
        <f t="array" ref="D71">_xlfn.IFNA(_xlfn.IFS(D69="0",D24*C21,D69=0,D24*C21),0)</f>
        <v>0</v>
      </c>
      <c r="E71" s="36"/>
      <c r="F71" s="22" t="s">
        <v>81</v>
      </c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</row>
    <row r="72" spans="2:18" hidden="1" x14ac:dyDescent="0.25">
      <c r="B72" s="26"/>
      <c r="C72" s="50"/>
      <c r="D72" s="49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</row>
    <row r="73" spans="2:18" hidden="1" x14ac:dyDescent="0.25">
      <c r="B73" s="34" t="s">
        <v>65</v>
      </c>
      <c r="C73" s="52"/>
      <c r="D73" s="35">
        <f>D70+D71</f>
        <v>0</v>
      </c>
      <c r="E73" s="22"/>
      <c r="F73" s="22" t="s">
        <v>16</v>
      </c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</row>
    <row r="74" spans="2:18" ht="0.75" customHeight="1" x14ac:dyDescent="0.25"/>
    <row r="75" spans="2:18" hidden="1" x14ac:dyDescent="0.25">
      <c r="B75" s="23" t="s">
        <v>78</v>
      </c>
      <c r="C75" s="24"/>
      <c r="D75" s="25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R75" s="22"/>
    </row>
    <row r="76" spans="2:18" hidden="1" x14ac:dyDescent="0.25">
      <c r="B76" s="26"/>
      <c r="C76" s="22"/>
      <c r="D76" s="27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R76" s="22"/>
    </row>
    <row r="77" spans="2:18" hidden="1" x14ac:dyDescent="0.25">
      <c r="B77" s="26" t="s">
        <v>10</v>
      </c>
      <c r="C77" s="50"/>
      <c r="D77" s="28">
        <f>ROUND(D70,2)</f>
        <v>0</v>
      </c>
      <c r="E77" s="36"/>
      <c r="F77" s="22" t="s">
        <v>70</v>
      </c>
      <c r="G77" s="22"/>
      <c r="H77" s="22"/>
      <c r="I77" s="22"/>
      <c r="J77" s="22"/>
      <c r="K77" s="22"/>
      <c r="L77" s="22"/>
      <c r="M77" s="22"/>
      <c r="N77" s="22"/>
      <c r="O77" s="22"/>
      <c r="P77" s="22"/>
      <c r="R77" s="22"/>
    </row>
    <row r="78" spans="2:18" hidden="1" x14ac:dyDescent="0.25">
      <c r="B78" s="26" t="s">
        <v>62</v>
      </c>
      <c r="C78" s="50"/>
      <c r="D78" s="28" cm="1">
        <f t="array" ref="D78">_xlfn.IFS(AND(D24&lt;C8,D25="Y"),D24*E15,D24&lt;C8,D24*E16,AND(D24&lt;D9,D25="Y"),D24*E17,D24&lt;D9,D24*E18,D24&gt;=C10,D24*E19)</f>
        <v>0</v>
      </c>
      <c r="E78" s="36"/>
      <c r="F78" s="22" t="s">
        <v>71</v>
      </c>
      <c r="G78" s="22"/>
      <c r="H78" s="22"/>
      <c r="I78" s="22"/>
      <c r="J78" s="22"/>
      <c r="K78" s="22"/>
      <c r="L78" s="22"/>
      <c r="M78" s="22"/>
      <c r="N78" s="22"/>
      <c r="O78" s="22"/>
      <c r="P78" s="22"/>
      <c r="R78" s="22"/>
    </row>
    <row r="79" spans="2:18" hidden="1" x14ac:dyDescent="0.25">
      <c r="B79" s="29" t="s">
        <v>20</v>
      </c>
      <c r="C79" s="50"/>
      <c r="D79" s="30" t="str">
        <f>D37</f>
        <v>Increase</v>
      </c>
      <c r="E79" s="36"/>
      <c r="F79" s="22" t="s">
        <v>72</v>
      </c>
      <c r="G79" s="22"/>
      <c r="H79" s="22"/>
      <c r="I79" s="22"/>
      <c r="J79" s="22"/>
      <c r="K79" s="22"/>
      <c r="L79" s="22"/>
      <c r="M79" s="22"/>
      <c r="N79" s="22"/>
      <c r="O79" s="22"/>
      <c r="P79" s="22"/>
      <c r="R79" s="22"/>
    </row>
    <row r="80" spans="2:18" hidden="1" x14ac:dyDescent="0.25">
      <c r="B80" s="26"/>
      <c r="C80" s="50"/>
      <c r="D80" s="49"/>
      <c r="E80" s="36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R80" s="22"/>
    </row>
    <row r="81" spans="2:18" hidden="1" x14ac:dyDescent="0.25">
      <c r="B81" s="29" t="s">
        <v>11</v>
      </c>
      <c r="C81" s="50"/>
      <c r="D81" s="28"/>
      <c r="E81" s="36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R81" s="22"/>
    </row>
    <row r="82" spans="2:18" hidden="1" x14ac:dyDescent="0.25">
      <c r="B82" s="26" t="s">
        <v>10</v>
      </c>
      <c r="C82" s="50"/>
      <c r="D82" s="28">
        <f>D77</f>
        <v>0</v>
      </c>
      <c r="E82" s="36"/>
      <c r="F82" s="22" t="s">
        <v>74</v>
      </c>
      <c r="G82" s="22"/>
      <c r="H82" s="22"/>
      <c r="I82" s="22"/>
      <c r="J82" s="22"/>
      <c r="K82" s="22"/>
      <c r="L82" s="22"/>
      <c r="M82" s="22"/>
      <c r="N82" s="22"/>
      <c r="O82" s="22"/>
      <c r="P82" s="22"/>
      <c r="R82" s="22"/>
    </row>
    <row r="83" spans="2:18" hidden="1" x14ac:dyDescent="0.25">
      <c r="B83" s="26" t="s">
        <v>21</v>
      </c>
      <c r="C83" s="50" t="str">
        <f>IF(D79="Increase", "Plus", IF(D79="Decrease", "Less"))</f>
        <v>Plus</v>
      </c>
      <c r="D83" s="31" t="b">
        <f>IF(D79="Increase",R8, IF(D79="Decrease", R9))</f>
        <v>0</v>
      </c>
      <c r="E83" s="36"/>
      <c r="F83" s="22" t="s">
        <v>17</v>
      </c>
      <c r="G83" s="22"/>
      <c r="H83" s="22"/>
      <c r="I83" s="22"/>
      <c r="J83" s="22"/>
      <c r="K83" s="22"/>
      <c r="L83" s="22"/>
      <c r="M83" s="22"/>
      <c r="N83" s="22"/>
      <c r="O83" s="22"/>
      <c r="P83" s="22"/>
      <c r="R83" s="22"/>
    </row>
    <row r="84" spans="2:18" hidden="1" x14ac:dyDescent="0.25">
      <c r="B84" s="26" t="s">
        <v>30</v>
      </c>
      <c r="C84" s="50"/>
      <c r="D84" s="28">
        <f>IF(D79="Increase",D82/100*(100+D83),IF(D79="Decrease",D82/100*(100-D83)))</f>
        <v>0</v>
      </c>
      <c r="E84" s="36"/>
      <c r="F84" s="22" t="s">
        <v>18</v>
      </c>
      <c r="G84" s="22"/>
      <c r="H84" s="22"/>
      <c r="I84" s="22"/>
      <c r="J84" s="22"/>
      <c r="K84" s="22"/>
      <c r="L84" s="22"/>
      <c r="M84" s="22"/>
      <c r="N84" s="22"/>
      <c r="O84" s="22"/>
      <c r="P84" s="22"/>
      <c r="R84" s="22"/>
    </row>
    <row r="85" spans="2:18" hidden="1" x14ac:dyDescent="0.25">
      <c r="B85" s="26" t="s">
        <v>27</v>
      </c>
      <c r="C85" s="50"/>
      <c r="D85" s="32">
        <f>O20</f>
        <v>0</v>
      </c>
      <c r="E85" s="36"/>
      <c r="F85" s="22" t="s">
        <v>75</v>
      </c>
      <c r="G85" s="22"/>
      <c r="H85" s="22"/>
      <c r="I85" s="22"/>
      <c r="J85" s="22"/>
      <c r="K85" s="22"/>
      <c r="L85" s="22"/>
      <c r="M85" s="22"/>
      <c r="N85" s="22"/>
      <c r="O85" s="22"/>
      <c r="P85" s="22"/>
      <c r="R85" s="22"/>
    </row>
    <row r="86" spans="2:18" hidden="1" x14ac:dyDescent="0.25">
      <c r="B86" s="26" t="s">
        <v>12</v>
      </c>
      <c r="C86" s="50"/>
      <c r="D86" s="28">
        <f>D84/100*(100+D85)</f>
        <v>0</v>
      </c>
      <c r="E86" s="36"/>
      <c r="F86" s="22" t="s">
        <v>80</v>
      </c>
      <c r="G86" s="22"/>
      <c r="H86" s="22"/>
      <c r="I86" s="22"/>
      <c r="J86" s="22"/>
      <c r="K86" s="22"/>
      <c r="L86" s="22"/>
      <c r="M86" s="22"/>
      <c r="N86" s="22"/>
      <c r="O86" s="22"/>
      <c r="P86" s="22"/>
      <c r="R86" s="22"/>
    </row>
    <row r="87" spans="2:18" hidden="1" x14ac:dyDescent="0.25">
      <c r="B87" s="26"/>
      <c r="C87" s="50"/>
      <c r="D87" s="49"/>
      <c r="E87" s="36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R87" s="22"/>
    </row>
    <row r="88" spans="2:18" hidden="1" x14ac:dyDescent="0.25">
      <c r="B88" s="29" t="s">
        <v>13</v>
      </c>
      <c r="C88" s="50"/>
      <c r="D88" s="28"/>
      <c r="E88" s="36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R88" s="22"/>
    </row>
    <row r="89" spans="2:18" hidden="1" x14ac:dyDescent="0.25">
      <c r="B89" s="26" t="s">
        <v>64</v>
      </c>
      <c r="C89" s="50"/>
      <c r="D89" s="28">
        <f>D78</f>
        <v>0</v>
      </c>
      <c r="E89" s="36"/>
      <c r="F89" s="22" t="s">
        <v>77</v>
      </c>
      <c r="G89" s="22"/>
      <c r="H89" s="22"/>
      <c r="I89" s="22"/>
      <c r="J89" s="22"/>
      <c r="K89" s="22"/>
      <c r="L89" s="22"/>
      <c r="M89" s="22"/>
      <c r="N89" s="22"/>
      <c r="O89" s="22"/>
      <c r="P89" s="22"/>
      <c r="R89" s="22"/>
    </row>
    <row r="90" spans="2:18" hidden="1" x14ac:dyDescent="0.25">
      <c r="B90" s="26" t="s">
        <v>22</v>
      </c>
      <c r="C90" s="50"/>
      <c r="D90" s="33" t="b">
        <f>IF(D37="Decrease","0",IF(D79="Increase",IF(D78&lt;D86,0,IF(D78&gt;D86,D86-D89))))</f>
        <v>0</v>
      </c>
      <c r="E90" s="36"/>
      <c r="F90" s="22" t="s">
        <v>14</v>
      </c>
      <c r="G90" s="22"/>
      <c r="H90" s="22"/>
      <c r="I90" s="22"/>
      <c r="J90" s="22"/>
      <c r="K90" s="22"/>
      <c r="L90" s="22"/>
      <c r="M90" s="22"/>
      <c r="N90" s="22"/>
      <c r="O90" s="22"/>
      <c r="P90" s="22"/>
      <c r="R90" s="22"/>
    </row>
    <row r="91" spans="2:18" hidden="1" x14ac:dyDescent="0.25">
      <c r="B91" s="26" t="s">
        <v>15</v>
      </c>
      <c r="C91" s="50"/>
      <c r="D91" s="28">
        <f>SUM(D89:D90)</f>
        <v>0</v>
      </c>
      <c r="E91" s="36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R91" s="22"/>
    </row>
    <row r="92" spans="2:18" hidden="1" x14ac:dyDescent="0.25">
      <c r="B92" s="26" t="s">
        <v>67</v>
      </c>
      <c r="C92" s="50"/>
      <c r="D92" s="33" cm="1">
        <f t="array" ref="D92">_xlfn.IFNA(_xlfn.IFS(D90="0",D24*C21,D90=0,D24*C21),0)</f>
        <v>0</v>
      </c>
      <c r="E92" s="36"/>
      <c r="F92" s="22" t="s">
        <v>81</v>
      </c>
      <c r="G92" s="22"/>
      <c r="H92" s="22"/>
      <c r="I92" s="22"/>
      <c r="J92" s="22"/>
      <c r="K92" s="22"/>
      <c r="L92" s="22"/>
      <c r="M92" s="22"/>
      <c r="N92" s="22"/>
      <c r="O92" s="22"/>
      <c r="P92" s="22"/>
      <c r="R92" s="22"/>
    </row>
    <row r="93" spans="2:18" hidden="1" x14ac:dyDescent="0.25">
      <c r="B93" s="26"/>
      <c r="C93" s="50"/>
      <c r="D93" s="49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R93" s="22"/>
    </row>
    <row r="94" spans="2:18" hidden="1" x14ac:dyDescent="0.25">
      <c r="B94" s="34" t="s">
        <v>66</v>
      </c>
      <c r="C94" s="52"/>
      <c r="D94" s="35">
        <f>D91+D92</f>
        <v>0</v>
      </c>
      <c r="E94" s="22"/>
      <c r="F94" s="22" t="s">
        <v>16</v>
      </c>
      <c r="G94" s="22"/>
      <c r="H94" s="22"/>
      <c r="I94" s="22"/>
      <c r="J94" s="22"/>
      <c r="K94" s="22"/>
      <c r="L94" s="22"/>
      <c r="M94" s="22"/>
      <c r="N94" s="22"/>
      <c r="O94" s="22"/>
      <c r="P94" s="22"/>
      <c r="R94" s="22"/>
    </row>
    <row r="96" spans="2:18" x14ac:dyDescent="0.25">
      <c r="D96" s="97"/>
    </row>
    <row r="97" spans="4:4" x14ac:dyDescent="0.25">
      <c r="D97" s="97"/>
    </row>
  </sheetData>
  <sheetProtection algorithmName="SHA-512" hashValue="cAAlVZ6NVkFwXy91c5QOHGqBYNmPXzblXWJl9RJxyY8tio8FHiHhK+FQCAFxGqcKon7WW3iFMsgF/XHXkeI6Sg==" saltValue="OnvsyDrttlYJ7q/T93lKDQ==" spinCount="100000" sheet="1" objects="1" scenarios="1"/>
  <phoneticPr fontId="4" type="noConversion"/>
  <dataValidations count="1">
    <dataValidation type="custom" allowBlank="1" showInputMessage="1" showErrorMessage="1" sqref="D25" xr:uid="{AA8A6F00-0304-429C-8E4E-D010744D6368}">
      <formula1>OR(D25="Y",D25="")</formula1>
    </dataValidation>
  </dataValidations>
  <pageMargins left="0.25" right="0.25" top="0.75" bottom="0.75" header="0.3" footer="0.3"/>
  <pageSetup paperSize="9" scale="54" orientation="landscape" r:id="rId1"/>
  <headerFooter>
    <oddHeader>&amp;C&amp;"Calibri"&amp;12&amp;K000000 OFFICIAL&amp;1#_x000D_</oddHeader>
    <oddFooter>&amp;C_x000D_&amp;1#&amp;"Calibri"&amp;12&amp;K000000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269606211BA84F9C0BC8509D02DDA0" ma:contentTypeVersion="18" ma:contentTypeDescription="Create a new document." ma:contentTypeScope="" ma:versionID="daa3828abba87aa4560246b57d1bb71d">
  <xsd:schema xmlns:xsd="http://www.w3.org/2001/XMLSchema" xmlns:xs="http://www.w3.org/2001/XMLSchema" xmlns:p="http://schemas.microsoft.com/office/2006/metadata/properties" xmlns:ns2="9c828ce5-e285-45bc-8e19-05613046a456" xmlns:ns3="03b4b187-bd06-48fe-ad38-97633b99f73f" targetNamespace="http://schemas.microsoft.com/office/2006/metadata/properties" ma:root="true" ma:fieldsID="503a7ccf1b989f68dcb39f48c196a006" ns2:_="" ns3:_="">
    <xsd:import namespace="9c828ce5-e285-45bc-8e19-05613046a456"/>
    <xsd:import namespace="03b4b187-bd06-48fe-ad38-97633b99f73f"/>
    <xsd:element name="properties">
      <xsd:complexType>
        <xsd:sequence>
          <xsd:element name="documentManagement">
            <xsd:complexType>
              <xsd:all>
                <xsd:element ref="ns2:l13e0cb446e24b9c99ae5f8d01a07f40" minOccurs="0"/>
                <xsd:element ref="ns2:TaxCatchAll" minOccurs="0"/>
                <xsd:element ref="ns2:g1ef0ad8bfc146e88019464abe1f0a28" minOccurs="0"/>
                <xsd:element ref="ns2:j78ff047efe144e1b28bb7dc121cd7ef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DateTaken" minOccurs="0"/>
                <xsd:element ref="ns3:lcf76f155ced4ddcb4097134ff3c332f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828ce5-e285-45bc-8e19-05613046a456" elementFormDefault="qualified">
    <xsd:import namespace="http://schemas.microsoft.com/office/2006/documentManagement/types"/>
    <xsd:import namespace="http://schemas.microsoft.com/office/infopath/2007/PartnerControls"/>
    <xsd:element name="l13e0cb446e24b9c99ae5f8d01a07f40" ma:index="9" nillable="true" ma:taxonomy="true" ma:internalName="l13e0cb446e24b9c99ae5f8d01a07f40" ma:taxonomyFieldName="Doc_x0020_Source" ma:displayName="Doc Source" ma:default="" ma:fieldId="{513e0cb4-46e2-4b9c-99ae-5f8d01a07f40}" ma:sspId="5a2ee304-6dd7-4454-a005-25cc5acaa2f9" ma:termSetId="8f8458a6-96d4-4528-bc67-6991c245c46a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0" nillable="true" ma:displayName="Taxonomy Catch All Column" ma:hidden="true" ma:list="{482ec1dd-6042-45ea-b389-2e2c88bb8e9d}" ma:internalName="TaxCatchAll" ma:showField="CatchAllData" ma:web="9c828ce5-e285-45bc-8e19-05613046a45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g1ef0ad8bfc146e88019464abe1f0a28" ma:index="12" nillable="true" ma:taxonomy="true" ma:internalName="g1ef0ad8bfc146e88019464abe1f0a28" ma:taxonomyFieldName="Doc_x0020_Status" ma:displayName="Doc Status" ma:default="" ma:fieldId="{01ef0ad8-bfc1-46e8-8019-464abe1f0a28}" ma:sspId="5a2ee304-6dd7-4454-a005-25cc5acaa2f9" ma:termSetId="36d23e5a-68a6-4563-99e9-ceb689dc789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78ff047efe144e1b28bb7dc121cd7ef" ma:index="14" nillable="true" ma:taxonomy="true" ma:internalName="j78ff047efe144e1b28bb7dc121cd7ef" ma:taxonomyFieldName="Doc_x0020_Type" ma:displayName="Doc Type" ma:default="" ma:fieldId="{378ff047-efe1-44e1-b28b-b7dc121cd7ef}" ma:sspId="5a2ee304-6dd7-4454-a005-25cc5acaa2f9" ma:termSetId="565ec412-ec1b-41f8-9d27-4ea11cb0df91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b4b187-bd06-48fe-ad38-97633b99f7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21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5a2ee304-6dd7-4454-a005-25cc5acaa2f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5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j78ff047efe144e1b28bb7dc121cd7ef xmlns="9c828ce5-e285-45bc-8e19-05613046a456">
      <Terms xmlns="http://schemas.microsoft.com/office/infopath/2007/PartnerControls"/>
    </j78ff047efe144e1b28bb7dc121cd7ef>
    <l13e0cb446e24b9c99ae5f8d01a07f40 xmlns="9c828ce5-e285-45bc-8e19-05613046a456">
      <Terms xmlns="http://schemas.microsoft.com/office/infopath/2007/PartnerControls"/>
    </l13e0cb446e24b9c99ae5f8d01a07f40>
    <TaxCatchAll xmlns="9c828ce5-e285-45bc-8e19-05613046a456" xsi:nil="true"/>
    <g1ef0ad8bfc146e88019464abe1f0a28 xmlns="9c828ce5-e285-45bc-8e19-05613046a456">
      <Terms xmlns="http://schemas.microsoft.com/office/infopath/2007/PartnerControls"/>
    </g1ef0ad8bfc146e88019464abe1f0a28>
    <lcf76f155ced4ddcb4097134ff3c332f xmlns="03b4b187-bd06-48fe-ad38-97633b99f73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3ED3B47-E4AC-4B9F-85B2-A4CE2EEA7F7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3A4BD12-2F9E-4A10-BB34-AD7C0B84D23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c828ce5-e285-45bc-8e19-05613046a456"/>
    <ds:schemaRef ds:uri="03b4b187-bd06-48fe-ad38-97633b99f7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53272FE-1D38-43A4-A694-9ED78BC9DE99}">
  <ds:schemaRefs>
    <ds:schemaRef ds:uri="http://schemas.microsoft.com/office/2006/metadata/properties"/>
    <ds:schemaRef ds:uri="http://schemas.microsoft.com/office/infopath/2007/PartnerControls"/>
    <ds:schemaRef ds:uri="9c828ce5-e285-45bc-8e19-05613046a456"/>
    <ds:schemaRef ds:uri="03b4b187-bd06-48fe-ad38-97633b99f73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Trans Calculator RV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Colin McKay</dc:creator>
  <cp:lastModifiedBy>Colin McKay</cp:lastModifiedBy>
  <cp:lastPrinted>2018-02-22T11:53:46Z</cp:lastPrinted>
  <dcterms:created xsi:type="dcterms:W3CDTF">2016-11-21T13:34:40Z</dcterms:created>
  <dcterms:modified xsi:type="dcterms:W3CDTF">2026-03-04T11:37:37Z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0x0101007D269606211BA84F9C0BC8509D02DDA0</vt:lpwstr>
  </property>
  <property fmtid="{D5CDD505-2E9C-101B-9397-08002B2CF9AE}" pid="3" name="Order">
    <vt:r8>1186600</vt:r8>
  </property>
  <property fmtid="{D5CDD505-2E9C-101B-9397-08002B2CF9AE}" pid="4" name="Doc_x0020_Status">
    <vt:lpwstr/>
  </property>
  <property fmtid="{D5CDD505-2E9C-101B-9397-08002B2CF9AE}" pid="5" name="Doc Source">
    <vt:lpwstr/>
  </property>
  <property fmtid="{D5CDD505-2E9C-101B-9397-08002B2CF9AE}" pid="6" name="Doc Status">
    <vt:lpwstr/>
  </property>
  <property fmtid="{D5CDD505-2E9C-101B-9397-08002B2CF9AE}" pid="7" name="Doc Type">
    <vt:lpwstr/>
  </property>
  <property fmtid="{D5CDD505-2E9C-101B-9397-08002B2CF9AE}" pid="8" name="Doc_x0020_Type">
    <vt:lpwstr/>
  </property>
  <property fmtid="{D5CDD505-2E9C-101B-9397-08002B2CF9AE}" pid="9" name="Doc_x0020_Source">
    <vt:lpwstr/>
  </property>
  <property fmtid="{D5CDD505-2E9C-101B-9397-08002B2CF9AE}" pid="10" name="MSIP_Label_e5f5fde7-5d9a-4143-b22d-726fbbd2bcb4_Enabled">
    <vt:lpwstr>true</vt:lpwstr>
  </property>
  <property fmtid="{D5CDD505-2E9C-101B-9397-08002B2CF9AE}" pid="11" name="MSIP_Label_e5f5fde7-5d9a-4143-b22d-726fbbd2bcb4_SetDate">
    <vt:lpwstr>2025-12-17T12:56:02Z</vt:lpwstr>
  </property>
  <property fmtid="{D5CDD505-2E9C-101B-9397-08002B2CF9AE}" pid="12" name="MSIP_Label_e5f5fde7-5d9a-4143-b22d-726fbbd2bcb4_Method">
    <vt:lpwstr>Standard</vt:lpwstr>
  </property>
  <property fmtid="{D5CDD505-2E9C-101B-9397-08002B2CF9AE}" pid="13" name="MSIP_Label_e5f5fde7-5d9a-4143-b22d-726fbbd2bcb4_Name">
    <vt:lpwstr>Official</vt:lpwstr>
  </property>
  <property fmtid="{D5CDD505-2E9C-101B-9397-08002B2CF9AE}" pid="14" name="MSIP_Label_e5f5fde7-5d9a-4143-b22d-726fbbd2bcb4_SiteId">
    <vt:lpwstr>630d4b68-427a-4b41-b8a9-fc8dad38cfa2</vt:lpwstr>
  </property>
  <property fmtid="{D5CDD505-2E9C-101B-9397-08002B2CF9AE}" pid="15" name="MSIP_Label_e5f5fde7-5d9a-4143-b22d-726fbbd2bcb4_ActionId">
    <vt:lpwstr>b80e4a8f-ec78-4b37-a7c3-b2da18720c40</vt:lpwstr>
  </property>
  <property fmtid="{D5CDD505-2E9C-101B-9397-08002B2CF9AE}" pid="16" name="MSIP_Label_e5f5fde7-5d9a-4143-b22d-726fbbd2bcb4_ContentBits">
    <vt:lpwstr>3</vt:lpwstr>
  </property>
  <property fmtid="{D5CDD505-2E9C-101B-9397-08002B2CF9AE}" pid="17" name="MSIP_Label_e5f5fde7-5d9a-4143-b22d-726fbbd2bcb4_Tag">
    <vt:lpwstr>10, 3, 0, 1</vt:lpwstr>
  </property>
  <property fmtid="{D5CDD505-2E9C-101B-9397-08002B2CF9AE}" pid="18" name="MediaServiceImageTags">
    <vt:lpwstr/>
  </property>
</Properties>
</file>