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mbridgebc.sharepoint.com/sites/PEH_LocalPlan/Shared Documents/5_ LP EiP/Local Plan EiP Stage 2/SANG Note/"/>
    </mc:Choice>
  </mc:AlternateContent>
  <xr:revisionPtr revIDLastSave="194" documentId="13_ncr:1_{5A588158-6C2B-4A81-ACB1-DEE67403AF61}" xr6:coauthVersionLast="47" xr6:coauthVersionMax="47" xr10:uidLastSave="{DBD46E47-8779-4418-B5EA-4AA7680E1B4F}"/>
  <workbookProtection workbookAlgorithmName="SHA-512" workbookHashValue="rQ+w0LXihgByRs2ILmoqyGyVL5x6wJ7V9ougMoR1KPl+X+7O1WlmLGcdHVqtRJ7PgCl6cYc1ZlL3L+Srm29cVw==" workbookSaltValue="0O9MtRfkngIamZg82VnbFg==" workbookSpinCount="100000" lockStructure="1"/>
  <bookViews>
    <workbookView xWindow="-120" yWindow="-120" windowWidth="29040" windowHeight="15840" activeTab="4" xr2:uid="{685D7A4D-5BEA-4A08-AD31-4830FFD7D5F6}"/>
  </bookViews>
  <sheets>
    <sheet name="Summary" sheetId="4" r:id="rId1"/>
    <sheet name="New PP" sheetId="2" r:id="rId2"/>
    <sheet name="Removed duplicates - PP" sheetId="1" r:id="rId3"/>
    <sheet name="Removed duplicates - UC" sheetId="3" r:id="rId4"/>
    <sheet name="Incorrectly Remove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7" i="4" l="1"/>
  <c r="Q14" i="5"/>
  <c r="B6" i="4"/>
  <c r="B4" i="4" l="1"/>
  <c r="B8" i="4"/>
  <c r="P12" i="2"/>
  <c r="R14" i="5"/>
  <c r="R6" i="5"/>
  <c r="R3" i="5"/>
  <c r="R4" i="5"/>
  <c r="R5" i="5"/>
  <c r="R7" i="5"/>
  <c r="R8" i="5"/>
  <c r="R9" i="5"/>
  <c r="R10" i="5"/>
  <c r="R11" i="5"/>
  <c r="R12" i="5"/>
  <c r="R13" i="5"/>
  <c r="R2" i="5"/>
  <c r="Q6" i="5"/>
  <c r="Q3" i="5"/>
  <c r="Q4" i="5"/>
  <c r="Q5" i="5"/>
  <c r="Q7" i="5"/>
  <c r="Q8" i="5"/>
  <c r="Q9" i="5"/>
  <c r="Q10" i="5"/>
  <c r="Q11" i="5"/>
  <c r="Q12" i="5"/>
  <c r="Q13" i="5"/>
  <c r="Q2" i="5"/>
  <c r="C8" i="4" l="1"/>
  <c r="D8" i="4" s="1"/>
  <c r="O12" i="2"/>
  <c r="O2" i="2"/>
  <c r="O11" i="2"/>
  <c r="K11" i="2"/>
  <c r="O4" i="1"/>
  <c r="C3" i="4"/>
  <c r="D3" i="4" s="1"/>
  <c r="C2" i="4"/>
  <c r="D2" i="4" s="1"/>
  <c r="D4" i="4" s="1"/>
  <c r="O3" i="1"/>
  <c r="O2" i="1"/>
  <c r="M3" i="3"/>
  <c r="L3" i="3"/>
  <c r="O5" i="1"/>
  <c r="P5" i="1" s="1"/>
  <c r="L2" i="3"/>
  <c r="M2" i="3" s="1"/>
  <c r="P4" i="1"/>
  <c r="P3" i="1"/>
  <c r="P2" i="1"/>
  <c r="K2" i="1"/>
  <c r="P10" i="2"/>
  <c r="O10" i="2"/>
  <c r="K10" i="2"/>
  <c r="O9" i="2"/>
  <c r="P9" i="2" s="1"/>
  <c r="K9" i="2"/>
  <c r="P8" i="2"/>
  <c r="O8" i="2"/>
  <c r="K8" i="2"/>
  <c r="O7" i="2"/>
  <c r="P7" i="2" s="1"/>
  <c r="K7" i="2"/>
  <c r="O6" i="2"/>
  <c r="P6" i="2" s="1"/>
  <c r="K6" i="2"/>
  <c r="O5" i="2"/>
  <c r="P5" i="2" s="1"/>
  <c r="K5" i="2"/>
  <c r="O4" i="2"/>
  <c r="P4" i="2" s="1"/>
  <c r="K4" i="2"/>
  <c r="O3" i="2"/>
  <c r="P3" i="2" s="1"/>
  <c r="K3" i="2"/>
  <c r="P2" i="2"/>
  <c r="K2" i="2"/>
  <c r="C9" i="4" l="1"/>
  <c r="D9" i="4" s="1"/>
  <c r="P11" i="2"/>
  <c r="C7" i="4"/>
  <c r="D7" i="4" s="1"/>
  <c r="C4" i="4"/>
  <c r="C6" i="4"/>
  <c r="D6" i="4" s="1"/>
</calcChain>
</file>

<file path=xl/sharedStrings.xml><?xml version="1.0" encoding="utf-8"?>
<sst xmlns="http://schemas.openxmlformats.org/spreadsheetml/2006/main" count="336" uniqueCount="119">
  <si>
    <t>2019/3163</t>
  </si>
  <si>
    <t>Garage Block Ikona Court Weybridge</t>
  </si>
  <si>
    <t>Full</t>
  </si>
  <si>
    <t>&lt;10</t>
  </si>
  <si>
    <t>&lt;50</t>
  </si>
  <si>
    <t>TBH Zone 400m - 5km</t>
  </si>
  <si>
    <t>Brooklands</t>
  </si>
  <si>
    <t>Brooklands or Esher</t>
  </si>
  <si>
    <t>App Number</t>
  </si>
  <si>
    <t>Address</t>
  </si>
  <si>
    <t>Type of Development</t>
  </si>
  <si>
    <t>Use Class</t>
  </si>
  <si>
    <t>Units (Gross)</t>
  </si>
  <si>
    <t>Units (Net)</t>
  </si>
  <si>
    <t>&gt;10 or &lt;10 Units</t>
  </si>
  <si>
    <t>&gt;50 or &lt;50 Units</t>
  </si>
  <si>
    <t>TBH Zone</t>
  </si>
  <si>
    <t>SANG Catchment</t>
  </si>
  <si>
    <t>SANG Allocation</t>
  </si>
  <si>
    <t>Units Requiring Mitigation</t>
  </si>
  <si>
    <t>Persons Requring Mitigation</t>
  </si>
  <si>
    <t>Notes</t>
  </si>
  <si>
    <t>2023/0714</t>
  </si>
  <si>
    <t>Building B 205 St Georges Business Park Brooklands Road Weybridge Surrey KT13 0BG</t>
  </si>
  <si>
    <t>PAM</t>
  </si>
  <si>
    <t>C3</t>
  </si>
  <si>
    <t>&gt;10</t>
  </si>
  <si>
    <t>2023/24</t>
  </si>
  <si>
    <t>Decision Date</t>
  </si>
  <si>
    <t>Monitoring Period</t>
  </si>
  <si>
    <t>Expiry Date</t>
  </si>
  <si>
    <t xml:space="preserve">Persons Requiring Mitigation </t>
  </si>
  <si>
    <t>2023/1382</t>
  </si>
  <si>
    <t>Superseded by 2023/1382</t>
  </si>
  <si>
    <t>2020/1626</t>
  </si>
  <si>
    <t>Garage Block between 46 - 48 Middleton Road Downside Cobham Surrey KT11 3NR</t>
  </si>
  <si>
    <t>FUL</t>
  </si>
  <si>
    <t>Esher</t>
  </si>
  <si>
    <t>2021/3348</t>
  </si>
  <si>
    <t>Cedar House Mill Road Cobham Surrey KT11 3AL</t>
  </si>
  <si>
    <t>2022/1672</t>
  </si>
  <si>
    <t>Holly Lodge 68 Stoke Road Stoke D'Abernon Cobham Surrey KT11 3PX</t>
  </si>
  <si>
    <t>2022/1400</t>
  </si>
  <si>
    <t>Garage Block Bennett Close Cobham Surrey KT11 1AJ</t>
  </si>
  <si>
    <t>Ikona Court Weybridge Surrey KT13 0DW</t>
  </si>
  <si>
    <t>2021/2350</t>
  </si>
  <si>
    <t>44 Octagon Road Whiteley Village Hersham Walton-On-Thames Surrey KT12 4EA</t>
  </si>
  <si>
    <t>2023/0787</t>
  </si>
  <si>
    <t>1A Locke King Road Weybridge Surrey KT13 0SY</t>
  </si>
  <si>
    <t>2023/1043</t>
  </si>
  <si>
    <t>6 Pine Grove Weybridge Surrey KT13 9AX</t>
  </si>
  <si>
    <t>2021/1923</t>
  </si>
  <si>
    <t>18 Heath Ridge Green Cobham KT11 2QJ</t>
  </si>
  <si>
    <t>2022/23</t>
  </si>
  <si>
    <t>2021/1948</t>
  </si>
  <si>
    <t>205 Brooklands Road Weybridge KT13 0TS</t>
  </si>
  <si>
    <t>PNO</t>
  </si>
  <si>
    <t>2021/22</t>
  </si>
  <si>
    <t>2021/2626</t>
  </si>
  <si>
    <t>Members Hill Brooklands Road Weybridge KT13 0QU</t>
  </si>
  <si>
    <t>C2</t>
  </si>
  <si>
    <t>&gt;50</t>
  </si>
  <si>
    <t xml:space="preserve">Duplicate of same PP in under construction. </t>
  </si>
  <si>
    <t>Superseded by 2023/0714.</t>
  </si>
  <si>
    <t>Superseded by 2022/2746.</t>
  </si>
  <si>
    <t>Units</t>
  </si>
  <si>
    <t>Persons</t>
  </si>
  <si>
    <t>New PP (+)</t>
  </si>
  <si>
    <t>Removed (-)</t>
  </si>
  <si>
    <t>Ha</t>
  </si>
  <si>
    <t xml:space="preserve">Difference between ENV009 position and latest position </t>
  </si>
  <si>
    <t>Brooklands and Esher</t>
  </si>
  <si>
    <t>2022/2746</t>
  </si>
  <si>
    <t>Members Hill Brooklands Road Weybridge Surrey KT13 0QU</t>
  </si>
  <si>
    <t>Plans demonstrates units are self contained with kitchens, bathrooms and lounges. No discount applied.</t>
  </si>
  <si>
    <t>Total</t>
  </si>
  <si>
    <t>ENV009 position - 31 March. 2023</t>
  </si>
  <si>
    <t>Latest Position - 31 Dec. 2023</t>
  </si>
  <si>
    <t>Status</t>
  </si>
  <si>
    <t>Decision date</t>
  </si>
  <si>
    <t>Commencement date</t>
  </si>
  <si>
    <t>Completion date</t>
  </si>
  <si>
    <t>&gt;50 or &lt; 50 Units</t>
  </si>
  <si>
    <t>Persons Requiring Mitigation</t>
  </si>
  <si>
    <t>Completed</t>
  </si>
  <si>
    <t>2009/0005</t>
  </si>
  <si>
    <t xml:space="preserve">100A Fairmile Lane, Cobham, Surrey, KT11 2BX  </t>
  </si>
  <si>
    <t>?</t>
  </si>
  <si>
    <t>2010/0296</t>
  </si>
  <si>
    <t>Land at 15 and 16 Milner Drive Cobham Surrey KT11 2EZ</t>
  </si>
  <si>
    <t>2017/1360</t>
  </si>
  <si>
    <t>Woodlands Park Stables Woodlands Lane Stoke D'Abernon Cobham KT11 3QA</t>
  </si>
  <si>
    <t>2017/1891</t>
  </si>
  <si>
    <t>Land to the rear of Vehicle Workshop Turners Lane Hersham Surrey KT12 4AW</t>
  </si>
  <si>
    <t>LDC</t>
  </si>
  <si>
    <t>2019/2556</t>
  </si>
  <si>
    <t>Stompond Lane Sports Ground Stompond Lane Walton-On-Thames Surrey KT12 1HF</t>
  </si>
  <si>
    <t>CoU (Vacant)</t>
  </si>
  <si>
    <t>TBH Zone 5km - 7km</t>
  </si>
  <si>
    <t>Within 5km - 7km and more than 50 units. Must be mitigated at 25% rate.</t>
  </si>
  <si>
    <t>Under Construction</t>
  </si>
  <si>
    <t>2020/0816</t>
  </si>
  <si>
    <t>3 Beacon Mews South Road Weybridge KT13 9DZ</t>
  </si>
  <si>
    <t>Brookands</t>
  </si>
  <si>
    <t>2016/1770</t>
  </si>
  <si>
    <t>Loreto The Fairway Weybridge Surrey KT13 0RZ</t>
  </si>
  <si>
    <t>Extant</t>
  </si>
  <si>
    <t>2020/0236</t>
  </si>
  <si>
    <t>2 Stoke Road Cobham KT11 3AS</t>
  </si>
  <si>
    <t>2017/2173</t>
  </si>
  <si>
    <t>CoU</t>
  </si>
  <si>
    <t>Brookands or Esher</t>
  </si>
  <si>
    <t>2015/2094</t>
  </si>
  <si>
    <t>Mayfair Place St Georges Avenue Weybridge KT13 0DN</t>
  </si>
  <si>
    <t>2019/3494</t>
  </si>
  <si>
    <t>Horsley Bungalow Old Avenue Weybridge KT13 0PS</t>
  </si>
  <si>
    <t>2014/330</t>
  </si>
  <si>
    <t>37 Icklingham Road Cobham Surrey KT11 2NH</t>
  </si>
  <si>
    <t>Incorrectly Removed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</si>
</sst>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0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1" applyFont="1" applyFill="1" applyAlignment="1">
      <alignment horizontal="center" vertical="justify" wrapText="1"/>
    </xf>
    <xf numFmtId="0" fontId="4" fillId="0" borderId="0" xfId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17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1" applyFont="1" applyFill="1" applyAlignment="1">
      <alignment horizontal="center" wrapText="1"/>
    </xf>
    <xf numFmtId="17" fontId="1" fillId="0" borderId="0" xfId="1" applyNumberFormat="1" applyFont="1" applyFill="1" applyAlignment="1">
      <alignment horizontal="center" wrapText="1"/>
    </xf>
    <xf numFmtId="15" fontId="1" fillId="0" borderId="0" xfId="1" applyNumberFormat="1" applyFont="1" applyFill="1" applyAlignment="1">
      <alignment horizontal="center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/>
    <xf numFmtId="0" fontId="1" fillId="0" borderId="0" xfId="1" applyFont="1" applyFill="1" applyAlignment="1">
      <alignment wrapText="1"/>
    </xf>
    <xf numFmtId="0" fontId="1" fillId="0" borderId="0" xfId="1" applyFont="1" applyAlignment="1">
      <alignment horizontal="center"/>
    </xf>
    <xf numFmtId="17" fontId="1" fillId="0" borderId="0" xfId="1" applyNumberFormat="1" applyFont="1" applyAlignment="1">
      <alignment horizontal="center"/>
    </xf>
    <xf numFmtId="15" fontId="1" fillId="0" borderId="0" xfId="1" applyNumberFormat="1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/>
    <xf numFmtId="0" fontId="1" fillId="0" borderId="0" xfId="1" applyFont="1" applyAlignment="1">
      <alignment horizontal="center" wrapText="1"/>
    </xf>
    <xf numFmtId="17" fontId="1" fillId="0" borderId="0" xfId="1" applyNumberFormat="1" applyFont="1" applyAlignment="1">
      <alignment horizontal="center" wrapText="1"/>
    </xf>
    <xf numFmtId="15" fontId="1" fillId="0" borderId="0" xfId="1" applyNumberFormat="1" applyFont="1" applyAlignment="1">
      <alignment horizontal="center" wrapText="1"/>
    </xf>
    <xf numFmtId="0" fontId="1" fillId="0" borderId="0" xfId="1" applyFont="1" applyAlignment="1">
      <alignment horizontal="left" wrapText="1"/>
    </xf>
    <xf numFmtId="0" fontId="1" fillId="0" borderId="0" xfId="1" applyFont="1" applyAlignment="1">
      <alignment wrapText="1"/>
    </xf>
    <xf numFmtId="0" fontId="1" fillId="2" borderId="0" xfId="1" applyFont="1" applyFill="1" applyAlignment="1">
      <alignment horizontal="center" wrapText="1"/>
    </xf>
    <xf numFmtId="17" fontId="1" fillId="2" borderId="0" xfId="1" applyNumberFormat="1" applyFont="1" applyFill="1" applyAlignment="1">
      <alignment horizontal="center" wrapText="1"/>
    </xf>
    <xf numFmtId="15" fontId="1" fillId="2" borderId="0" xfId="1" applyNumberFormat="1" applyFont="1" applyFill="1" applyAlignment="1">
      <alignment horizontal="center" wrapText="1"/>
    </xf>
    <xf numFmtId="0" fontId="1" fillId="2" borderId="0" xfId="1" applyFont="1" applyFill="1" applyAlignment="1">
      <alignment horizontal="left" wrapText="1"/>
    </xf>
    <xf numFmtId="0" fontId="1" fillId="2" borderId="0" xfId="1" applyFont="1" applyFill="1" applyAlignment="1">
      <alignment wrapText="1"/>
    </xf>
    <xf numFmtId="0" fontId="3" fillId="0" borderId="0" xfId="0" applyFont="1"/>
    <xf numFmtId="17" fontId="3" fillId="0" borderId="0" xfId="0" applyNumberFormat="1" applyFont="1"/>
    <xf numFmtId="164" fontId="1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2" fontId="1" fillId="0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1" applyFont="1" applyAlignment="1">
      <alignment horizontal="left" wrapText="1"/>
    </xf>
    <xf numFmtId="165" fontId="1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2 6" xfId="1" xr:uid="{CD476855-658E-448F-99FE-04BA766DC7E1}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DF79-187F-4A79-9A92-2D7052BFCC71}">
  <dimension ref="A1:E10"/>
  <sheetViews>
    <sheetView workbookViewId="0">
      <selection activeCell="D8" sqref="D8"/>
    </sheetView>
  </sheetViews>
  <sheetFormatPr defaultRowHeight="12.75" x14ac:dyDescent="0.2"/>
  <cols>
    <col min="1" max="1" width="52.42578125" style="1" bestFit="1" customWidth="1"/>
    <col min="2" max="2" width="5.7109375" style="1" bestFit="1" customWidth="1"/>
    <col min="3" max="3" width="8" style="1" bestFit="1" customWidth="1"/>
    <col min="4" max="4" width="5.5703125" style="1" bestFit="1" customWidth="1"/>
    <col min="5" max="5" width="39.28515625" style="1" bestFit="1" customWidth="1"/>
    <col min="6" max="16384" width="9.140625" style="1"/>
  </cols>
  <sheetData>
    <row r="1" spans="1:5" x14ac:dyDescent="0.2">
      <c r="B1" s="12" t="s">
        <v>65</v>
      </c>
      <c r="C1" s="47" t="s">
        <v>66</v>
      </c>
      <c r="D1" s="12" t="s">
        <v>69</v>
      </c>
      <c r="E1" s="47" t="s">
        <v>21</v>
      </c>
    </row>
    <row r="2" spans="1:5" x14ac:dyDescent="0.2">
      <c r="A2" s="48" t="s">
        <v>76</v>
      </c>
      <c r="B2" s="7">
        <v>847</v>
      </c>
      <c r="C2" s="7">
        <f>B2*2.4</f>
        <v>2032.8</v>
      </c>
      <c r="D2" s="49">
        <f>(C2/1000)*8</f>
        <v>16.2624</v>
      </c>
    </row>
    <row r="3" spans="1:5" x14ac:dyDescent="0.2">
      <c r="A3" s="47" t="s">
        <v>77</v>
      </c>
      <c r="B3" s="7">
        <v>647</v>
      </c>
      <c r="C3" s="7">
        <f>B3*2.4</f>
        <v>1552.8</v>
      </c>
      <c r="D3" s="49">
        <f>(C3/1000)*8</f>
        <v>12.4224</v>
      </c>
    </row>
    <row r="4" spans="1:5" x14ac:dyDescent="0.2">
      <c r="A4" s="50" t="s">
        <v>70</v>
      </c>
      <c r="B4" s="7">
        <f>B2-B3</f>
        <v>200</v>
      </c>
      <c r="C4" s="7">
        <f>C2-C3</f>
        <v>480</v>
      </c>
      <c r="D4" s="49">
        <f>D2-D3</f>
        <v>3.84</v>
      </c>
    </row>
    <row r="5" spans="1:5" x14ac:dyDescent="0.2">
      <c r="A5" s="51"/>
      <c r="B5" s="7"/>
      <c r="C5" s="7"/>
      <c r="D5" s="49"/>
    </row>
    <row r="6" spans="1:5" ht="14.25" customHeight="1" x14ac:dyDescent="0.2">
      <c r="A6" s="1" t="s">
        <v>67</v>
      </c>
      <c r="B6" s="7">
        <f>'New PP'!O12</f>
        <v>244</v>
      </c>
      <c r="C6" s="7">
        <f>B6*2.4</f>
        <v>585.6</v>
      </c>
      <c r="D6" s="49">
        <f>(C6/1000)*8</f>
        <v>4.6848000000000001</v>
      </c>
    </row>
    <row r="7" spans="1:5" x14ac:dyDescent="0.2">
      <c r="A7" s="1" t="s">
        <v>68</v>
      </c>
      <c r="B7" s="7">
        <f>'Removed duplicates - PP'!O5+'Removed duplicates - UC'!L3</f>
        <v>93</v>
      </c>
      <c r="C7" s="7">
        <f>B7*2.4</f>
        <v>223.2</v>
      </c>
      <c r="D7" s="49">
        <f>(C7/1000)*8</f>
        <v>1.7855999999999999</v>
      </c>
    </row>
    <row r="8" spans="1:5" x14ac:dyDescent="0.2">
      <c r="A8" s="1" t="s">
        <v>118</v>
      </c>
      <c r="B8" s="7">
        <f>'Incorrectly Removed'!Q14</f>
        <v>49</v>
      </c>
      <c r="C8" s="7">
        <f>B8*2.4</f>
        <v>117.6</v>
      </c>
      <c r="D8" s="49">
        <f>(C8/1000)*8</f>
        <v>0.94079999999999997</v>
      </c>
    </row>
    <row r="9" spans="1:5" x14ac:dyDescent="0.2">
      <c r="A9" s="47" t="s">
        <v>75</v>
      </c>
      <c r="B9" s="12">
        <f>B6+B8-B7</f>
        <v>200</v>
      </c>
      <c r="C9" s="12">
        <f>B9*2.4</f>
        <v>480</v>
      </c>
      <c r="D9" s="53">
        <f>(C9/1000)*8</f>
        <v>3.84</v>
      </c>
    </row>
    <row r="10" spans="1:5" x14ac:dyDescent="0.2">
      <c r="A10" s="17"/>
      <c r="B10" s="15"/>
      <c r="C10" s="15"/>
      <c r="D10" s="52"/>
      <c r="E10" s="17"/>
    </row>
  </sheetData>
  <sheetProtection algorithmName="SHA-512" hashValue="gA187ykuc1JUWq/SY7tqZ9XQtBHUtK/hOniqbFgkdVxZhDPPZm14BY52Qg8+/T1nwDeExXY/CYjgU1u5j9rctQ==" saltValue="uygWQFoafxccLumMhNYdg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2C35-2BA3-4FCA-894E-C1BF83DB11EC}">
  <dimension ref="A1:Q13"/>
  <sheetViews>
    <sheetView workbookViewId="0">
      <selection activeCell="O12" sqref="O12"/>
    </sheetView>
  </sheetViews>
  <sheetFormatPr defaultRowHeight="12.75" x14ac:dyDescent="0.2"/>
  <cols>
    <col min="1" max="1" width="12.28515625" style="1" bestFit="1" customWidth="1"/>
    <col min="2" max="2" width="75.140625" style="1" customWidth="1"/>
    <col min="3" max="3" width="20.5703125" style="1" bestFit="1" customWidth="1"/>
    <col min="4" max="4" width="9.5703125" style="1" bestFit="1" customWidth="1"/>
    <col min="5" max="5" width="12.140625" style="1" bestFit="1" customWidth="1"/>
    <col min="6" max="6" width="10.140625" style="1" bestFit="1" customWidth="1"/>
    <col min="7" max="8" width="15.42578125" style="1" bestFit="1" customWidth="1"/>
    <col min="9" max="9" width="13.5703125" style="1" bestFit="1" customWidth="1"/>
    <col min="10" max="10" width="17.5703125" style="1" bestFit="1" customWidth="1"/>
    <col min="11" max="11" width="11.42578125" style="1" bestFit="1" customWidth="1"/>
    <col min="12" max="12" width="19.85546875" style="1" bestFit="1" customWidth="1"/>
    <col min="13" max="14" width="18.140625" style="1" bestFit="1" customWidth="1"/>
    <col min="15" max="15" width="24.85546875" style="1" bestFit="1" customWidth="1"/>
    <col min="16" max="16" width="28.28515625" style="1" bestFit="1" customWidth="1"/>
    <col min="17" max="17" width="89.85546875" style="1" bestFit="1" customWidth="1"/>
    <col min="18" max="16384" width="9.140625" style="1"/>
  </cols>
  <sheetData>
    <row r="1" spans="1:17" x14ac:dyDescent="0.2">
      <c r="A1" s="2" t="s">
        <v>8</v>
      </c>
      <c r="B1" s="3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28</v>
      </c>
      <c r="J1" s="12" t="s">
        <v>29</v>
      </c>
      <c r="K1" s="12" t="s">
        <v>30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31</v>
      </c>
      <c r="Q1" s="4" t="s">
        <v>21</v>
      </c>
    </row>
    <row r="2" spans="1:17" s="11" customFormat="1" x14ac:dyDescent="0.2">
      <c r="A2" s="9" t="s">
        <v>22</v>
      </c>
      <c r="B2" s="10" t="s">
        <v>23</v>
      </c>
      <c r="C2" s="32" t="s">
        <v>24</v>
      </c>
      <c r="D2" s="32" t="s">
        <v>25</v>
      </c>
      <c r="E2" s="32">
        <v>16</v>
      </c>
      <c r="F2" s="32">
        <v>16</v>
      </c>
      <c r="G2" s="7" t="s">
        <v>26</v>
      </c>
      <c r="H2" s="7" t="s">
        <v>4</v>
      </c>
      <c r="I2" s="33">
        <v>45048</v>
      </c>
      <c r="J2" s="7" t="s">
        <v>27</v>
      </c>
      <c r="K2" s="34">
        <f t="shared" ref="K2:K11" si="0">DATE(YEAR(I2)+3,MONTH(I2),DAY(I2))</f>
        <v>46144</v>
      </c>
      <c r="L2" s="8" t="s">
        <v>5</v>
      </c>
      <c r="M2" s="35" t="s">
        <v>6</v>
      </c>
      <c r="N2" s="8" t="s">
        <v>6</v>
      </c>
      <c r="O2" s="7">
        <f>F2</f>
        <v>16</v>
      </c>
      <c r="P2" s="7">
        <f t="shared" ref="P2:P11" si="1">O2*2.4</f>
        <v>38.4</v>
      </c>
      <c r="Q2" s="36"/>
    </row>
    <row r="3" spans="1:17" x14ac:dyDescent="0.2">
      <c r="A3" s="5" t="s">
        <v>34</v>
      </c>
      <c r="B3" s="6" t="s">
        <v>35</v>
      </c>
      <c r="C3" s="37" t="s">
        <v>36</v>
      </c>
      <c r="D3" s="37" t="s">
        <v>25</v>
      </c>
      <c r="E3" s="37">
        <v>3</v>
      </c>
      <c r="F3" s="37">
        <v>3</v>
      </c>
      <c r="G3" s="7" t="s">
        <v>3</v>
      </c>
      <c r="H3" s="7" t="s">
        <v>4</v>
      </c>
      <c r="I3" s="38">
        <v>45078</v>
      </c>
      <c r="J3" s="7" t="s">
        <v>27</v>
      </c>
      <c r="K3" s="39">
        <f t="shared" si="0"/>
        <v>46174</v>
      </c>
      <c r="L3" s="8" t="s">
        <v>5</v>
      </c>
      <c r="M3" s="40" t="s">
        <v>37</v>
      </c>
      <c r="N3" s="8" t="s">
        <v>7</v>
      </c>
      <c r="O3" s="7">
        <f t="shared" ref="O3" si="2">F3</f>
        <v>3</v>
      </c>
      <c r="P3" s="7">
        <f t="shared" si="1"/>
        <v>7.1999999999999993</v>
      </c>
      <c r="Q3" s="41"/>
    </row>
    <row r="4" spans="1:17" x14ac:dyDescent="0.2">
      <c r="A4" s="5" t="s">
        <v>38</v>
      </c>
      <c r="B4" s="6" t="s">
        <v>39</v>
      </c>
      <c r="C4" s="37" t="s">
        <v>36</v>
      </c>
      <c r="D4" s="37" t="s">
        <v>25</v>
      </c>
      <c r="E4" s="37">
        <v>3</v>
      </c>
      <c r="F4" s="37">
        <v>2</v>
      </c>
      <c r="G4" s="7" t="s">
        <v>3</v>
      </c>
      <c r="H4" s="7" t="s">
        <v>4</v>
      </c>
      <c r="I4" s="38">
        <v>45078</v>
      </c>
      <c r="J4" s="7" t="s">
        <v>27</v>
      </c>
      <c r="K4" s="39">
        <f t="shared" si="0"/>
        <v>46174</v>
      </c>
      <c r="L4" s="8" t="s">
        <v>5</v>
      </c>
      <c r="M4" s="8" t="s">
        <v>71</v>
      </c>
      <c r="N4" s="8" t="s">
        <v>7</v>
      </c>
      <c r="O4" s="7">
        <f>F4</f>
        <v>2</v>
      </c>
      <c r="P4" s="7">
        <f t="shared" si="1"/>
        <v>4.8</v>
      </c>
      <c r="Q4" s="41"/>
    </row>
    <row r="5" spans="1:17" x14ac:dyDescent="0.2">
      <c r="A5" s="5" t="s">
        <v>40</v>
      </c>
      <c r="B5" s="6" t="s">
        <v>41</v>
      </c>
      <c r="C5" s="37" t="s">
        <v>36</v>
      </c>
      <c r="D5" s="37" t="s">
        <v>25</v>
      </c>
      <c r="E5" s="37">
        <v>1</v>
      </c>
      <c r="F5" s="37">
        <v>1</v>
      </c>
      <c r="G5" s="7" t="s">
        <v>3</v>
      </c>
      <c r="H5" s="7" t="s">
        <v>4</v>
      </c>
      <c r="I5" s="38">
        <v>45114</v>
      </c>
      <c r="J5" s="7" t="s">
        <v>27</v>
      </c>
      <c r="K5" s="39">
        <f t="shared" si="0"/>
        <v>46210</v>
      </c>
      <c r="L5" s="8" t="s">
        <v>5</v>
      </c>
      <c r="M5" s="40" t="s">
        <v>37</v>
      </c>
      <c r="N5" s="8" t="s">
        <v>7</v>
      </c>
      <c r="O5" s="7">
        <f>F5</f>
        <v>1</v>
      </c>
      <c r="P5" s="7">
        <f t="shared" si="1"/>
        <v>2.4</v>
      </c>
      <c r="Q5" s="41"/>
    </row>
    <row r="6" spans="1:17" x14ac:dyDescent="0.2">
      <c r="A6" s="5" t="s">
        <v>42</v>
      </c>
      <c r="B6" s="6" t="s">
        <v>43</v>
      </c>
      <c r="C6" s="37" t="s">
        <v>36</v>
      </c>
      <c r="D6" s="37" t="s">
        <v>25</v>
      </c>
      <c r="E6" s="37">
        <v>3</v>
      </c>
      <c r="F6" s="37">
        <v>3</v>
      </c>
      <c r="G6" s="7" t="s">
        <v>3</v>
      </c>
      <c r="H6" s="7" t="s">
        <v>4</v>
      </c>
      <c r="I6" s="38">
        <v>45126</v>
      </c>
      <c r="J6" s="7" t="s">
        <v>27</v>
      </c>
      <c r="K6" s="39">
        <f t="shared" si="0"/>
        <v>46222</v>
      </c>
      <c r="L6" s="8" t="s">
        <v>5</v>
      </c>
      <c r="M6" s="8" t="s">
        <v>71</v>
      </c>
      <c r="N6" s="8" t="s">
        <v>7</v>
      </c>
      <c r="O6" s="7">
        <f t="shared" ref="O6:O10" si="3">F6</f>
        <v>3</v>
      </c>
      <c r="P6" s="7">
        <f t="shared" si="1"/>
        <v>7.1999999999999993</v>
      </c>
      <c r="Q6" s="41"/>
    </row>
    <row r="7" spans="1:17" x14ac:dyDescent="0.2">
      <c r="A7" s="5" t="s">
        <v>32</v>
      </c>
      <c r="B7" s="6" t="s">
        <v>44</v>
      </c>
      <c r="C7" s="37" t="s">
        <v>36</v>
      </c>
      <c r="D7" s="37" t="s">
        <v>25</v>
      </c>
      <c r="E7" s="37">
        <v>7</v>
      </c>
      <c r="F7" s="37">
        <v>7</v>
      </c>
      <c r="G7" s="7" t="s">
        <v>3</v>
      </c>
      <c r="H7" s="7" t="s">
        <v>4</v>
      </c>
      <c r="I7" s="38">
        <v>45216</v>
      </c>
      <c r="J7" s="7" t="s">
        <v>27</v>
      </c>
      <c r="K7" s="39">
        <f t="shared" si="0"/>
        <v>46312</v>
      </c>
      <c r="L7" s="8" t="s">
        <v>5</v>
      </c>
      <c r="M7" s="8" t="s">
        <v>71</v>
      </c>
      <c r="N7" s="8" t="s">
        <v>7</v>
      </c>
      <c r="O7" s="7">
        <f t="shared" si="3"/>
        <v>7</v>
      </c>
      <c r="P7" s="7">
        <f t="shared" si="1"/>
        <v>16.8</v>
      </c>
      <c r="Q7" s="41"/>
    </row>
    <row r="8" spans="1:17" x14ac:dyDescent="0.2">
      <c r="A8" s="5" t="s">
        <v>45</v>
      </c>
      <c r="B8" s="6" t="s">
        <v>46</v>
      </c>
      <c r="C8" s="37" t="s">
        <v>24</v>
      </c>
      <c r="D8" s="37" t="s">
        <v>25</v>
      </c>
      <c r="E8" s="37">
        <v>1</v>
      </c>
      <c r="F8" s="37">
        <v>1</v>
      </c>
      <c r="G8" s="7" t="s">
        <v>3</v>
      </c>
      <c r="H8" s="7" t="s">
        <v>4</v>
      </c>
      <c r="I8" s="38">
        <v>45222</v>
      </c>
      <c r="J8" s="7" t="s">
        <v>27</v>
      </c>
      <c r="K8" s="39">
        <f t="shared" si="0"/>
        <v>46318</v>
      </c>
      <c r="L8" s="8" t="s">
        <v>5</v>
      </c>
      <c r="M8" s="8" t="s">
        <v>71</v>
      </c>
      <c r="N8" s="8" t="s">
        <v>7</v>
      </c>
      <c r="O8" s="7">
        <f t="shared" si="3"/>
        <v>1</v>
      </c>
      <c r="P8" s="7">
        <f t="shared" si="1"/>
        <v>2.4</v>
      </c>
      <c r="Q8" s="41"/>
    </row>
    <row r="9" spans="1:17" x14ac:dyDescent="0.2">
      <c r="A9" s="5" t="s">
        <v>47</v>
      </c>
      <c r="B9" s="6" t="s">
        <v>48</v>
      </c>
      <c r="C9" s="37" t="s">
        <v>36</v>
      </c>
      <c r="D9" s="37" t="s">
        <v>25</v>
      </c>
      <c r="E9" s="37">
        <v>3</v>
      </c>
      <c r="F9" s="37">
        <v>2</v>
      </c>
      <c r="G9" s="7" t="s">
        <v>3</v>
      </c>
      <c r="H9" s="7" t="s">
        <v>4</v>
      </c>
      <c r="I9" s="38">
        <v>45268</v>
      </c>
      <c r="J9" s="7" t="s">
        <v>27</v>
      </c>
      <c r="K9" s="39">
        <f t="shared" si="0"/>
        <v>46364</v>
      </c>
      <c r="L9" s="8" t="s">
        <v>5</v>
      </c>
      <c r="M9" s="40" t="s">
        <v>6</v>
      </c>
      <c r="N9" s="8" t="s">
        <v>7</v>
      </c>
      <c r="O9" s="7">
        <f t="shared" si="3"/>
        <v>2</v>
      </c>
      <c r="P9" s="7">
        <f t="shared" si="1"/>
        <v>4.8</v>
      </c>
      <c r="Q9" s="41"/>
    </row>
    <row r="10" spans="1:17" x14ac:dyDescent="0.2">
      <c r="A10" s="5" t="s">
        <v>49</v>
      </c>
      <c r="B10" s="6" t="s">
        <v>50</v>
      </c>
      <c r="C10" s="37" t="s">
        <v>36</v>
      </c>
      <c r="D10" s="37" t="s">
        <v>25</v>
      </c>
      <c r="E10" s="37">
        <v>5</v>
      </c>
      <c r="F10" s="37">
        <v>4</v>
      </c>
      <c r="G10" s="7" t="s">
        <v>3</v>
      </c>
      <c r="H10" s="7" t="s">
        <v>4</v>
      </c>
      <c r="I10" s="38">
        <v>45279</v>
      </c>
      <c r="J10" s="7" t="s">
        <v>27</v>
      </c>
      <c r="K10" s="39">
        <f t="shared" si="0"/>
        <v>46375</v>
      </c>
      <c r="L10" s="8" t="s">
        <v>5</v>
      </c>
      <c r="M10" s="40" t="s">
        <v>6</v>
      </c>
      <c r="N10" s="8" t="s">
        <v>7</v>
      </c>
      <c r="O10" s="7">
        <f t="shared" si="3"/>
        <v>4</v>
      </c>
      <c r="P10" s="7">
        <f t="shared" si="1"/>
        <v>9.6</v>
      </c>
      <c r="Q10" s="41"/>
    </row>
    <row r="11" spans="1:17" ht="14.25" customHeight="1" x14ac:dyDescent="0.2">
      <c r="A11" s="22" t="s">
        <v>72</v>
      </c>
      <c r="B11" s="23" t="s">
        <v>73</v>
      </c>
      <c r="C11" s="42" t="s">
        <v>36</v>
      </c>
      <c r="D11" s="42" t="s">
        <v>60</v>
      </c>
      <c r="E11" s="42">
        <v>205</v>
      </c>
      <c r="F11" s="42">
        <v>205</v>
      </c>
      <c r="G11" s="24" t="s">
        <v>26</v>
      </c>
      <c r="H11" s="24" t="s">
        <v>61</v>
      </c>
      <c r="I11" s="43">
        <v>45125</v>
      </c>
      <c r="J11" s="24" t="s">
        <v>27</v>
      </c>
      <c r="K11" s="44">
        <f t="shared" si="0"/>
        <v>46221</v>
      </c>
      <c r="L11" s="25" t="s">
        <v>5</v>
      </c>
      <c r="M11" s="45" t="s">
        <v>6</v>
      </c>
      <c r="N11" s="25" t="s">
        <v>6</v>
      </c>
      <c r="O11" s="24">
        <f>F11</f>
        <v>205</v>
      </c>
      <c r="P11" s="24">
        <f t="shared" si="1"/>
        <v>492</v>
      </c>
      <c r="Q11" s="46" t="s">
        <v>74</v>
      </c>
    </row>
    <row r="12" spans="1:17" x14ac:dyDescent="0.2">
      <c r="O12" s="12">
        <f>SUM(O2:O11)</f>
        <v>244</v>
      </c>
      <c r="P12" s="21">
        <f>O12*2.4</f>
        <v>585.6</v>
      </c>
    </row>
    <row r="13" spans="1:17" x14ac:dyDescent="0.2">
      <c r="E13" s="12"/>
      <c r="F13" s="12"/>
    </row>
  </sheetData>
  <sheetProtection algorithmName="SHA-512" hashValue="825F1VIWSLuHFoOOnMUuz1VjJwEBMw1ul28c8FAg7rgB8CCaDnunRPgygvwRn3Ei3f+WE+ewieB8OQc8i6T0Dw==" saltValue="rC8WpPOKRmjou5EpthK/8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188D4-8EAD-49C0-897A-BA5B5B833C0E}">
  <dimension ref="A1:Q5"/>
  <sheetViews>
    <sheetView workbookViewId="0">
      <selection activeCell="H11" sqref="H11"/>
    </sheetView>
  </sheetViews>
  <sheetFormatPr defaultRowHeight="12.75" x14ac:dyDescent="0.2"/>
  <cols>
    <col min="1" max="1" width="12.28515625" style="1" bestFit="1" customWidth="1"/>
    <col min="2" max="2" width="46.42578125" style="1" bestFit="1" customWidth="1"/>
    <col min="3" max="3" width="20.5703125" style="1" bestFit="1" customWidth="1"/>
    <col min="4" max="4" width="9.5703125" style="1" bestFit="1" customWidth="1"/>
    <col min="5" max="5" width="12.140625" style="1" bestFit="1" customWidth="1"/>
    <col min="6" max="6" width="10.140625" style="1" bestFit="1" customWidth="1"/>
    <col min="7" max="8" width="15.42578125" style="1" bestFit="1" customWidth="1"/>
    <col min="9" max="9" width="13.5703125" style="1" bestFit="1" customWidth="1"/>
    <col min="10" max="10" width="16.7109375" style="1" bestFit="1" customWidth="1"/>
    <col min="11" max="11" width="18.140625" style="1" bestFit="1" customWidth="1"/>
    <col min="12" max="12" width="19.85546875" style="1" bestFit="1" customWidth="1"/>
    <col min="13" max="13" width="16.7109375" style="1" bestFit="1" customWidth="1"/>
    <col min="14" max="14" width="18.140625" style="1" bestFit="1" customWidth="1"/>
    <col min="15" max="15" width="24.85546875" style="1" bestFit="1" customWidth="1"/>
    <col min="16" max="16" width="28.28515625" style="1" bestFit="1" customWidth="1"/>
    <col min="17" max="17" width="43.5703125" style="1" bestFit="1" customWidth="1"/>
    <col min="18" max="16384" width="9.140625" style="1"/>
  </cols>
  <sheetData>
    <row r="1" spans="1:17" x14ac:dyDescent="0.2">
      <c r="A1" s="2" t="s">
        <v>8</v>
      </c>
      <c r="B1" s="3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28</v>
      </c>
      <c r="J1" s="12" t="s">
        <v>29</v>
      </c>
      <c r="K1" s="12" t="s">
        <v>30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31</v>
      </c>
      <c r="Q1" s="4" t="s">
        <v>21</v>
      </c>
    </row>
    <row r="2" spans="1:17" x14ac:dyDescent="0.2">
      <c r="A2" s="13" t="s">
        <v>51</v>
      </c>
      <c r="B2" s="14" t="s">
        <v>52</v>
      </c>
      <c r="C2" s="26" t="s">
        <v>2</v>
      </c>
      <c r="D2" s="26"/>
      <c r="E2" s="26">
        <v>2</v>
      </c>
      <c r="F2" s="26">
        <v>1</v>
      </c>
      <c r="G2" s="15" t="s">
        <v>3</v>
      </c>
      <c r="H2" s="15" t="s">
        <v>4</v>
      </c>
      <c r="I2" s="27">
        <v>44613</v>
      </c>
      <c r="J2" s="15" t="s">
        <v>53</v>
      </c>
      <c r="K2" s="28">
        <f>DATE(YEAR(I2)+3,MONTH(I2),DAY(I2))</f>
        <v>45709</v>
      </c>
      <c r="L2" s="16" t="s">
        <v>5</v>
      </c>
      <c r="M2" s="29" t="s">
        <v>37</v>
      </c>
      <c r="N2" s="16" t="s">
        <v>7</v>
      </c>
      <c r="O2" s="15">
        <f>F2</f>
        <v>1</v>
      </c>
      <c r="P2" s="15">
        <f>O2*2.4</f>
        <v>2.4</v>
      </c>
      <c r="Q2" s="30" t="s">
        <v>62</v>
      </c>
    </row>
    <row r="3" spans="1:17" x14ac:dyDescent="0.2">
      <c r="A3" s="15" t="s">
        <v>54</v>
      </c>
      <c r="B3" s="17" t="s">
        <v>55</v>
      </c>
      <c r="C3" s="15" t="s">
        <v>56</v>
      </c>
      <c r="D3" s="15"/>
      <c r="E3" s="15">
        <v>28</v>
      </c>
      <c r="F3" s="15">
        <v>28</v>
      </c>
      <c r="G3" s="15" t="s">
        <v>26</v>
      </c>
      <c r="H3" s="15" t="s">
        <v>4</v>
      </c>
      <c r="I3" s="18">
        <v>44409</v>
      </c>
      <c r="J3" s="15" t="s">
        <v>57</v>
      </c>
      <c r="K3" s="19">
        <v>45531</v>
      </c>
      <c r="L3" s="16" t="s">
        <v>5</v>
      </c>
      <c r="M3" s="16" t="s">
        <v>6</v>
      </c>
      <c r="N3" s="16" t="s">
        <v>6</v>
      </c>
      <c r="O3" s="15">
        <f>F3</f>
        <v>28</v>
      </c>
      <c r="P3" s="15">
        <f>O3*2.4</f>
        <v>67.2</v>
      </c>
      <c r="Q3" s="17" t="s">
        <v>63</v>
      </c>
    </row>
    <row r="4" spans="1:17" ht="14.25" customHeight="1" x14ac:dyDescent="0.2">
      <c r="A4" s="15" t="s">
        <v>58</v>
      </c>
      <c r="B4" s="17" t="s">
        <v>59</v>
      </c>
      <c r="C4" s="15" t="s">
        <v>56</v>
      </c>
      <c r="D4" s="15" t="s">
        <v>60</v>
      </c>
      <c r="E4" s="15">
        <v>57</v>
      </c>
      <c r="F4" s="15">
        <v>57</v>
      </c>
      <c r="G4" s="15" t="s">
        <v>26</v>
      </c>
      <c r="H4" s="15" t="s">
        <v>61</v>
      </c>
      <c r="I4" s="18">
        <v>44470</v>
      </c>
      <c r="J4" s="15" t="s">
        <v>57</v>
      </c>
      <c r="K4" s="19">
        <v>45573</v>
      </c>
      <c r="L4" s="16" t="s">
        <v>5</v>
      </c>
      <c r="M4" s="16" t="s">
        <v>6</v>
      </c>
      <c r="N4" s="16" t="s">
        <v>6</v>
      </c>
      <c r="O4" s="15">
        <f>F4</f>
        <v>57</v>
      </c>
      <c r="P4" s="15">
        <f>O4*2.4</f>
        <v>136.79999999999998</v>
      </c>
      <c r="Q4" s="31" t="s">
        <v>64</v>
      </c>
    </row>
    <row r="5" spans="1:17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21">
        <f>SUM(O2:O4)</f>
        <v>86</v>
      </c>
      <c r="P5" s="21">
        <f>O5*2.4</f>
        <v>206.4</v>
      </c>
      <c r="Q5" s="17"/>
    </row>
  </sheetData>
  <sheetProtection algorithmName="SHA-512" hashValue="10VEWOrQTPRB8Ffse1qmCdE/2ohR3lxf+qViqfkUM1FxrQ1hhJY0QKCAuu428aq6+tMrHrEwnsviG6w0LSIcdQ==" saltValue="zHlUuqW+qIC8E61Mn2oMj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AB77-0BBE-4FCF-856D-A7D8F7016BEF}">
  <dimension ref="A1:N13"/>
  <sheetViews>
    <sheetView workbookViewId="0">
      <selection activeCell="I11" sqref="I11"/>
    </sheetView>
  </sheetViews>
  <sheetFormatPr defaultRowHeight="12.75" x14ac:dyDescent="0.2"/>
  <cols>
    <col min="1" max="1" width="12.28515625" style="1" bestFit="1" customWidth="1"/>
    <col min="2" max="2" width="32.42578125" style="1" bestFit="1" customWidth="1"/>
    <col min="3" max="3" width="20.5703125" style="1" bestFit="1" customWidth="1"/>
    <col min="4" max="4" width="9.5703125" style="1" bestFit="1" customWidth="1"/>
    <col min="5" max="5" width="12.140625" style="1" bestFit="1" customWidth="1"/>
    <col min="6" max="6" width="10.140625" style="1" bestFit="1" customWidth="1"/>
    <col min="7" max="8" width="15.42578125" style="1" bestFit="1" customWidth="1"/>
    <col min="9" max="9" width="19.85546875" style="1" bestFit="1" customWidth="1"/>
    <col min="10" max="10" width="16.7109375" style="1" bestFit="1" customWidth="1"/>
    <col min="11" max="11" width="18.140625" style="1" bestFit="1" customWidth="1"/>
    <col min="12" max="12" width="24.85546875" style="1" bestFit="1" customWidth="1"/>
    <col min="13" max="13" width="27.140625" style="1" bestFit="1" customWidth="1"/>
    <col min="14" max="14" width="23" style="1" bestFit="1" customWidth="1"/>
    <col min="15" max="16384" width="9.140625" style="1"/>
  </cols>
  <sheetData>
    <row r="1" spans="1:14" x14ac:dyDescent="0.2">
      <c r="A1" s="2" t="s">
        <v>8</v>
      </c>
      <c r="B1" s="3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4" t="s">
        <v>21</v>
      </c>
    </row>
    <row r="2" spans="1:14" s="17" customFormat="1" x14ac:dyDescent="0.2">
      <c r="A2" s="17" t="s">
        <v>0</v>
      </c>
      <c r="B2" s="17" t="s">
        <v>1</v>
      </c>
      <c r="C2" s="20" t="s">
        <v>2</v>
      </c>
      <c r="D2" s="15"/>
      <c r="E2" s="15">
        <v>7</v>
      </c>
      <c r="F2" s="15">
        <v>7</v>
      </c>
      <c r="G2" s="15" t="s">
        <v>3</v>
      </c>
      <c r="H2" s="15" t="s">
        <v>4</v>
      </c>
      <c r="I2" s="17" t="s">
        <v>5</v>
      </c>
      <c r="J2" s="17" t="s">
        <v>6</v>
      </c>
      <c r="K2" s="17" t="s">
        <v>7</v>
      </c>
      <c r="L2" s="15">
        <f>F2</f>
        <v>7</v>
      </c>
      <c r="M2" s="15">
        <f>L2*2.4</f>
        <v>16.8</v>
      </c>
      <c r="N2" s="17" t="s">
        <v>33</v>
      </c>
    </row>
    <row r="3" spans="1:14" x14ac:dyDescent="0.2">
      <c r="L3" s="12">
        <f>SUM(L2)</f>
        <v>7</v>
      </c>
      <c r="M3" s="12">
        <f>SUM(M2)</f>
        <v>16.8</v>
      </c>
    </row>
    <row r="13" spans="1:14" x14ac:dyDescent="0.2">
      <c r="N13" s="5"/>
    </row>
  </sheetData>
  <sheetProtection algorithmName="SHA-512" hashValue="txcbQNPPTe2B1UnVVkDX0x8iYwIYtb6v3QOltxmI5f5BsR1jtAlCNGW91ZYQueSY4/sC2HqzuMjUzd5y/nV6OQ==" saltValue="jy+d7cV2qfCgtkijMghtW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EE3E-C741-4850-A0A9-33C12F6B621B}">
  <dimension ref="A1:S14"/>
  <sheetViews>
    <sheetView tabSelected="1" workbookViewId="0">
      <selection activeCell="Q15" sqref="Q15"/>
    </sheetView>
  </sheetViews>
  <sheetFormatPr defaultRowHeight="15" x14ac:dyDescent="0.25"/>
  <cols>
    <col min="1" max="1" width="17" bestFit="1" customWidth="1"/>
    <col min="2" max="2" width="12.28515625" bestFit="1" customWidth="1"/>
    <col min="3" max="3" width="73.7109375" bestFit="1" customWidth="1"/>
    <col min="4" max="5" width="17.42578125" bestFit="1" customWidth="1"/>
    <col min="6" max="6" width="20.7109375" bestFit="1" customWidth="1"/>
    <col min="7" max="7" width="16.140625" bestFit="1" customWidth="1"/>
    <col min="8" max="8" width="20.5703125" bestFit="1" customWidth="1"/>
    <col min="9" max="9" width="9.5703125" bestFit="1" customWidth="1"/>
    <col min="10" max="10" width="12.140625" bestFit="1" customWidth="1"/>
    <col min="11" max="11" width="10.140625" bestFit="1" customWidth="1"/>
    <col min="12" max="12" width="15.42578125" bestFit="1" customWidth="1"/>
    <col min="13" max="13" width="16" bestFit="1" customWidth="1"/>
    <col min="14" max="14" width="19.85546875" bestFit="1" customWidth="1"/>
    <col min="15" max="15" width="19.5703125" bestFit="1" customWidth="1"/>
    <col min="16" max="16" width="18.140625" bestFit="1" customWidth="1"/>
    <col min="17" max="17" width="24.85546875" bestFit="1" customWidth="1"/>
    <col min="18" max="18" width="27.7109375" bestFit="1" customWidth="1"/>
    <col min="19" max="19" width="63.85546875" bestFit="1" customWidth="1"/>
  </cols>
  <sheetData>
    <row r="1" spans="1:19" s="1" customFormat="1" ht="12.75" x14ac:dyDescent="0.2">
      <c r="A1" s="47" t="s">
        <v>78</v>
      </c>
      <c r="B1" s="3" t="s">
        <v>8</v>
      </c>
      <c r="C1" s="3" t="s">
        <v>9</v>
      </c>
      <c r="D1" s="2" t="s">
        <v>79</v>
      </c>
      <c r="E1" s="2" t="s">
        <v>30</v>
      </c>
      <c r="F1" s="3" t="s">
        <v>80</v>
      </c>
      <c r="G1" s="3" t="s">
        <v>81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82</v>
      </c>
      <c r="N1" s="3" t="s">
        <v>16</v>
      </c>
      <c r="O1" s="3" t="s">
        <v>17</v>
      </c>
      <c r="P1" s="3" t="s">
        <v>18</v>
      </c>
      <c r="Q1" s="2" t="s">
        <v>19</v>
      </c>
      <c r="R1" s="2" t="s">
        <v>83</v>
      </c>
      <c r="S1" s="4" t="s">
        <v>21</v>
      </c>
    </row>
    <row r="2" spans="1:19" s="1" customFormat="1" ht="12.75" x14ac:dyDescent="0.2">
      <c r="A2" s="1" t="s">
        <v>84</v>
      </c>
      <c r="B2" s="54" t="s">
        <v>85</v>
      </c>
      <c r="C2" s="1" t="s">
        <v>86</v>
      </c>
      <c r="D2" s="55">
        <v>39845</v>
      </c>
      <c r="E2" s="55"/>
      <c r="F2" s="55">
        <v>40118</v>
      </c>
      <c r="G2" s="55">
        <v>44286</v>
      </c>
      <c r="H2" s="7"/>
      <c r="I2" s="7"/>
      <c r="J2" s="7">
        <v>1</v>
      </c>
      <c r="K2" s="7">
        <v>1</v>
      </c>
      <c r="L2" s="7" t="s">
        <v>3</v>
      </c>
      <c r="M2" s="7" t="s">
        <v>4</v>
      </c>
      <c r="N2" s="8" t="s">
        <v>5</v>
      </c>
      <c r="O2" s="1" t="s">
        <v>37</v>
      </c>
      <c r="P2" s="1" t="s">
        <v>37</v>
      </c>
      <c r="Q2" s="7">
        <f>K2</f>
        <v>1</v>
      </c>
      <c r="R2" s="7">
        <f>Q2*2.4</f>
        <v>2.4</v>
      </c>
    </row>
    <row r="3" spans="1:19" s="1" customFormat="1" ht="12.75" x14ac:dyDescent="0.2">
      <c r="A3" s="1" t="s">
        <v>84</v>
      </c>
      <c r="B3" s="8" t="s">
        <v>88</v>
      </c>
      <c r="C3" s="1" t="s">
        <v>89</v>
      </c>
      <c r="D3" s="55">
        <v>40295</v>
      </c>
      <c r="E3" s="55"/>
      <c r="F3" s="55">
        <v>40855</v>
      </c>
      <c r="G3" s="55">
        <v>41183</v>
      </c>
      <c r="H3" s="7"/>
      <c r="I3" s="7"/>
      <c r="J3" s="7">
        <v>1</v>
      </c>
      <c r="K3" s="7">
        <v>1</v>
      </c>
      <c r="L3" s="7" t="s">
        <v>3</v>
      </c>
      <c r="M3" s="7" t="s">
        <v>4</v>
      </c>
      <c r="N3" s="8" t="s">
        <v>5</v>
      </c>
      <c r="O3" s="1" t="s">
        <v>37</v>
      </c>
      <c r="P3" s="1" t="s">
        <v>37</v>
      </c>
      <c r="Q3" s="7">
        <f t="shared" ref="Q3:Q13" si="0">K3</f>
        <v>1</v>
      </c>
      <c r="R3" s="7">
        <f t="shared" ref="R3:R13" si="1">Q3*2.4</f>
        <v>2.4</v>
      </c>
    </row>
    <row r="4" spans="1:19" s="1" customFormat="1" ht="12.75" x14ac:dyDescent="0.2">
      <c r="A4" s="1" t="s">
        <v>84</v>
      </c>
      <c r="B4" s="8" t="s">
        <v>90</v>
      </c>
      <c r="C4" s="1" t="s">
        <v>91</v>
      </c>
      <c r="D4" s="55">
        <v>43504</v>
      </c>
      <c r="E4" s="55"/>
      <c r="F4" s="55" t="s">
        <v>87</v>
      </c>
      <c r="G4" s="55">
        <v>43504</v>
      </c>
      <c r="H4" s="7" t="s">
        <v>2</v>
      </c>
      <c r="I4" s="7"/>
      <c r="J4" s="7">
        <v>1</v>
      </c>
      <c r="K4" s="7">
        <v>1</v>
      </c>
      <c r="L4" s="7" t="s">
        <v>3</v>
      </c>
      <c r="M4" s="7" t="s">
        <v>4</v>
      </c>
      <c r="N4" s="8" t="s">
        <v>5</v>
      </c>
      <c r="O4" s="1" t="s">
        <v>37</v>
      </c>
      <c r="P4" s="1" t="s">
        <v>37</v>
      </c>
      <c r="Q4" s="7">
        <f t="shared" si="0"/>
        <v>1</v>
      </c>
      <c r="R4" s="7">
        <f t="shared" si="1"/>
        <v>2.4</v>
      </c>
    </row>
    <row r="5" spans="1:19" s="1" customFormat="1" ht="12.75" x14ac:dyDescent="0.2">
      <c r="A5" s="1" t="s">
        <v>84</v>
      </c>
      <c r="B5" s="8" t="s">
        <v>92</v>
      </c>
      <c r="C5" s="1" t="s">
        <v>93</v>
      </c>
      <c r="D5" s="55">
        <v>43213</v>
      </c>
      <c r="E5" s="55"/>
      <c r="F5" s="55">
        <v>43213</v>
      </c>
      <c r="G5" s="55">
        <v>43213</v>
      </c>
      <c r="H5" s="56" t="s">
        <v>94</v>
      </c>
      <c r="I5" s="56"/>
      <c r="J5" s="56">
        <v>1</v>
      </c>
      <c r="K5" s="56">
        <v>1</v>
      </c>
      <c r="L5" s="7" t="s">
        <v>3</v>
      </c>
      <c r="M5" s="7" t="s">
        <v>4</v>
      </c>
      <c r="N5" s="8" t="s">
        <v>5</v>
      </c>
      <c r="O5" s="1" t="s">
        <v>71</v>
      </c>
      <c r="P5" s="1" t="s">
        <v>7</v>
      </c>
      <c r="Q5" s="7">
        <f t="shared" si="0"/>
        <v>1</v>
      </c>
      <c r="R5" s="7">
        <f t="shared" si="1"/>
        <v>2.4</v>
      </c>
    </row>
    <row r="6" spans="1:19" s="1" customFormat="1" ht="12.75" x14ac:dyDescent="0.2">
      <c r="A6" s="1" t="s">
        <v>84</v>
      </c>
      <c r="B6" s="1" t="s">
        <v>95</v>
      </c>
      <c r="C6" s="1" t="s">
        <v>96</v>
      </c>
      <c r="D6" s="55">
        <v>44061</v>
      </c>
      <c r="E6" s="55">
        <v>45156</v>
      </c>
      <c r="F6" s="55" t="s">
        <v>87</v>
      </c>
      <c r="G6" s="55" t="s">
        <v>87</v>
      </c>
      <c r="H6" s="7" t="s">
        <v>97</v>
      </c>
      <c r="I6" s="7"/>
      <c r="J6" s="7">
        <v>104</v>
      </c>
      <c r="K6" s="7">
        <v>104</v>
      </c>
      <c r="L6" s="7" t="s">
        <v>26</v>
      </c>
      <c r="M6" s="7" t="s">
        <v>61</v>
      </c>
      <c r="N6" s="8" t="s">
        <v>98</v>
      </c>
      <c r="O6" s="8" t="s">
        <v>37</v>
      </c>
      <c r="P6" s="1" t="s">
        <v>37</v>
      </c>
      <c r="Q6" s="7">
        <f>K6*0.25</f>
        <v>26</v>
      </c>
      <c r="R6" s="7">
        <f>Q6*2.4</f>
        <v>62.4</v>
      </c>
      <c r="S6" s="1" t="s">
        <v>99</v>
      </c>
    </row>
    <row r="7" spans="1:19" s="1" customFormat="1" ht="12.75" x14ac:dyDescent="0.2">
      <c r="A7" s="1" t="s">
        <v>100</v>
      </c>
      <c r="B7" s="1" t="s">
        <v>101</v>
      </c>
      <c r="C7" s="1" t="s">
        <v>102</v>
      </c>
      <c r="D7" s="55">
        <v>43973</v>
      </c>
      <c r="E7" s="55">
        <v>45068</v>
      </c>
      <c r="F7" s="55">
        <v>44042</v>
      </c>
      <c r="G7" s="55" t="s">
        <v>87</v>
      </c>
      <c r="H7" s="7" t="s">
        <v>56</v>
      </c>
      <c r="I7" s="7"/>
      <c r="J7" s="7">
        <v>2</v>
      </c>
      <c r="K7" s="7">
        <v>2</v>
      </c>
      <c r="L7" s="7" t="s">
        <v>3</v>
      </c>
      <c r="M7" s="7" t="s">
        <v>4</v>
      </c>
      <c r="N7" s="8" t="s">
        <v>5</v>
      </c>
      <c r="O7" s="1" t="s">
        <v>103</v>
      </c>
      <c r="P7" s="1" t="s">
        <v>6</v>
      </c>
      <c r="Q7" s="7">
        <f t="shared" si="0"/>
        <v>2</v>
      </c>
      <c r="R7" s="7">
        <f t="shared" si="1"/>
        <v>4.8</v>
      </c>
    </row>
    <row r="8" spans="1:19" s="1" customFormat="1" ht="12.75" x14ac:dyDescent="0.2">
      <c r="A8" s="1" t="s">
        <v>100</v>
      </c>
      <c r="B8" s="1" t="s">
        <v>104</v>
      </c>
      <c r="C8" s="1" t="s">
        <v>105</v>
      </c>
      <c r="D8" s="55">
        <v>42614</v>
      </c>
      <c r="E8" s="55">
        <v>43737</v>
      </c>
      <c r="F8" s="55" t="s">
        <v>87</v>
      </c>
      <c r="G8" s="55" t="s">
        <v>87</v>
      </c>
      <c r="H8" s="7"/>
      <c r="I8" s="7"/>
      <c r="J8" s="7">
        <v>2</v>
      </c>
      <c r="K8" s="7">
        <v>1</v>
      </c>
      <c r="L8" s="7" t="s">
        <v>3</v>
      </c>
      <c r="M8" s="7" t="s">
        <v>4</v>
      </c>
      <c r="N8" s="8" t="s">
        <v>5</v>
      </c>
      <c r="O8" s="1" t="s">
        <v>103</v>
      </c>
      <c r="P8" s="1" t="s">
        <v>6</v>
      </c>
      <c r="Q8" s="7">
        <f t="shared" si="0"/>
        <v>1</v>
      </c>
      <c r="R8" s="7">
        <f t="shared" si="1"/>
        <v>2.4</v>
      </c>
    </row>
    <row r="9" spans="1:19" s="1" customFormat="1" ht="12.75" x14ac:dyDescent="0.2">
      <c r="A9" s="1" t="s">
        <v>106</v>
      </c>
      <c r="B9" s="8" t="s">
        <v>107</v>
      </c>
      <c r="C9" s="8" t="s">
        <v>108</v>
      </c>
      <c r="D9" s="57">
        <v>44013</v>
      </c>
      <c r="E9" s="57">
        <v>45108</v>
      </c>
      <c r="F9" s="57" t="s">
        <v>87</v>
      </c>
      <c r="G9" s="57" t="s">
        <v>87</v>
      </c>
      <c r="H9" s="7" t="s">
        <v>2</v>
      </c>
      <c r="I9" s="7"/>
      <c r="J9" s="7">
        <v>4</v>
      </c>
      <c r="K9" s="7">
        <v>3</v>
      </c>
      <c r="L9" s="7" t="s">
        <v>3</v>
      </c>
      <c r="M9" s="7" t="s">
        <v>4</v>
      </c>
      <c r="N9" s="8" t="s">
        <v>5</v>
      </c>
      <c r="O9" s="8" t="s">
        <v>71</v>
      </c>
      <c r="P9" s="1" t="s">
        <v>37</v>
      </c>
      <c r="Q9" s="7">
        <f t="shared" si="0"/>
        <v>3</v>
      </c>
      <c r="R9" s="7">
        <f t="shared" si="1"/>
        <v>7.1999999999999993</v>
      </c>
    </row>
    <row r="10" spans="1:19" s="1" customFormat="1" ht="12.75" x14ac:dyDescent="0.2">
      <c r="A10" s="1" t="s">
        <v>106</v>
      </c>
      <c r="B10" s="1" t="s">
        <v>109</v>
      </c>
      <c r="C10" s="1" t="s">
        <v>39</v>
      </c>
      <c r="D10" s="57">
        <v>42979</v>
      </c>
      <c r="E10" s="57">
        <v>44102</v>
      </c>
      <c r="F10" s="7" t="s">
        <v>87</v>
      </c>
      <c r="G10" s="7" t="s">
        <v>87</v>
      </c>
      <c r="H10" s="7" t="s">
        <v>110</v>
      </c>
      <c r="I10" s="7"/>
      <c r="J10" s="7">
        <v>1</v>
      </c>
      <c r="K10" s="7">
        <v>1</v>
      </c>
      <c r="L10" s="7" t="s">
        <v>3</v>
      </c>
      <c r="M10" s="7" t="s">
        <v>4</v>
      </c>
      <c r="N10" s="8" t="s">
        <v>5</v>
      </c>
      <c r="O10" s="1" t="s">
        <v>6</v>
      </c>
      <c r="P10" s="1" t="s">
        <v>111</v>
      </c>
      <c r="Q10" s="7">
        <f t="shared" si="0"/>
        <v>1</v>
      </c>
      <c r="R10" s="7">
        <f t="shared" si="1"/>
        <v>2.4</v>
      </c>
    </row>
    <row r="11" spans="1:19" s="1" customFormat="1" ht="12.75" x14ac:dyDescent="0.2">
      <c r="A11" s="1" t="s">
        <v>84</v>
      </c>
      <c r="B11" s="58" t="s">
        <v>112</v>
      </c>
      <c r="C11" s="58" t="s">
        <v>113</v>
      </c>
      <c r="D11" s="57">
        <v>42555</v>
      </c>
      <c r="E11" s="57"/>
      <c r="F11" s="57" t="s">
        <v>87</v>
      </c>
      <c r="G11" s="57">
        <v>44355</v>
      </c>
      <c r="H11" s="7"/>
      <c r="I11" s="7"/>
      <c r="J11" s="7">
        <v>9</v>
      </c>
      <c r="K11" s="7">
        <v>8</v>
      </c>
      <c r="L11" s="7" t="s">
        <v>3</v>
      </c>
      <c r="M11" s="7" t="s">
        <v>4</v>
      </c>
      <c r="N11" s="8" t="s">
        <v>5</v>
      </c>
      <c r="O11" s="1" t="s">
        <v>6</v>
      </c>
      <c r="P11" s="1" t="s">
        <v>7</v>
      </c>
      <c r="Q11" s="7">
        <f t="shared" si="0"/>
        <v>8</v>
      </c>
      <c r="R11" s="7">
        <f t="shared" si="1"/>
        <v>19.2</v>
      </c>
    </row>
    <row r="12" spans="1:19" s="1" customFormat="1" ht="12.75" x14ac:dyDescent="0.2">
      <c r="A12" s="1" t="s">
        <v>106</v>
      </c>
      <c r="B12" s="59" t="s">
        <v>114</v>
      </c>
      <c r="C12" s="60" t="s">
        <v>115</v>
      </c>
      <c r="D12" s="57">
        <v>44267</v>
      </c>
      <c r="E12" s="57">
        <v>45363</v>
      </c>
      <c r="F12" s="57" t="s">
        <v>87</v>
      </c>
      <c r="G12" s="57" t="s">
        <v>87</v>
      </c>
      <c r="H12" s="7"/>
      <c r="I12" s="7"/>
      <c r="J12" s="7">
        <v>4</v>
      </c>
      <c r="K12" s="7">
        <v>3</v>
      </c>
      <c r="L12" s="7" t="s">
        <v>3</v>
      </c>
      <c r="M12" s="7" t="s">
        <v>4</v>
      </c>
      <c r="N12" s="8" t="s">
        <v>5</v>
      </c>
      <c r="O12" s="8" t="s">
        <v>71</v>
      </c>
      <c r="P12" s="1" t="s">
        <v>7</v>
      </c>
      <c r="Q12" s="7">
        <f t="shared" si="0"/>
        <v>3</v>
      </c>
      <c r="R12" s="7">
        <f t="shared" si="1"/>
        <v>7.1999999999999993</v>
      </c>
    </row>
    <row r="13" spans="1:19" s="1" customFormat="1" ht="12.75" x14ac:dyDescent="0.2">
      <c r="A13" s="1" t="s">
        <v>84</v>
      </c>
      <c r="B13" s="61" t="s">
        <v>116</v>
      </c>
      <c r="C13" s="58" t="s">
        <v>117</v>
      </c>
      <c r="D13" s="62">
        <v>42948</v>
      </c>
      <c r="E13" s="62"/>
      <c r="F13" s="7" t="s">
        <v>87</v>
      </c>
      <c r="G13" s="62">
        <v>44286</v>
      </c>
      <c r="H13" s="7"/>
      <c r="I13" s="7"/>
      <c r="J13" s="56">
        <v>2</v>
      </c>
      <c r="K13" s="56">
        <v>1</v>
      </c>
      <c r="L13" s="7" t="s">
        <v>3</v>
      </c>
      <c r="M13" s="7" t="s">
        <v>4</v>
      </c>
      <c r="N13" s="8" t="s">
        <v>5</v>
      </c>
      <c r="O13" s="8" t="s">
        <v>71</v>
      </c>
      <c r="P13" s="1" t="s">
        <v>7</v>
      </c>
      <c r="Q13" s="7">
        <f t="shared" si="0"/>
        <v>1</v>
      </c>
      <c r="R13" s="7">
        <f t="shared" si="1"/>
        <v>2.4</v>
      </c>
    </row>
    <row r="14" spans="1:19" x14ac:dyDescent="0.25">
      <c r="Q14" s="12">
        <f>SUM(Q2:Q13)</f>
        <v>49</v>
      </c>
      <c r="R14" s="12">
        <f>Q14*2.4</f>
        <v>117.6</v>
      </c>
    </row>
  </sheetData>
  <sheetProtection algorithmName="SHA-512" hashValue="ULTnGug2uhe3vJQcIgFs6oSUiZ0L95bK9Dnh2qT60zs1IlDVUkNa5bqmlCUyQRS/+bhyN4eu4Tqx+55FSdcaqg==" saltValue="U8zekC3Px91DyGLLndADjw==" spinCount="100000" sheet="1" objects="1" scenarios="1"/>
  <conditionalFormatting sqref="B2:B10">
    <cfRule type="duplicateValues" dxfId="12" priority="13"/>
  </conditionalFormatting>
  <conditionalFormatting sqref="C2:C10">
    <cfRule type="duplicateValues" dxfId="11" priority="12"/>
  </conditionalFormatting>
  <conditionalFormatting sqref="B2:C13">
    <cfRule type="duplicateValues" dxfId="10" priority="11"/>
  </conditionalFormatting>
  <conditionalFormatting sqref="B2:C13">
    <cfRule type="duplicateValues" dxfId="9" priority="9"/>
    <cfRule type="duplicateValues" dxfId="8" priority="10"/>
  </conditionalFormatting>
  <conditionalFormatting sqref="B5">
    <cfRule type="duplicateValues" dxfId="7" priority="7"/>
  </conditionalFormatting>
  <conditionalFormatting sqref="C5">
    <cfRule type="duplicateValues" dxfId="6" priority="8"/>
  </conditionalFormatting>
  <conditionalFormatting sqref="B9">
    <cfRule type="duplicateValues" dxfId="5" priority="6"/>
  </conditionalFormatting>
  <conditionalFormatting sqref="B1">
    <cfRule type="duplicateValues" dxfId="4" priority="5"/>
  </conditionalFormatting>
  <conditionalFormatting sqref="C1">
    <cfRule type="duplicateValues" dxfId="3" priority="4"/>
  </conditionalFormatting>
  <conditionalFormatting sqref="B1:C1">
    <cfRule type="duplicateValues" dxfId="2" priority="3"/>
  </conditionalFormatting>
  <conditionalFormatting sqref="B1:C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78A63CE313943946DA9E06C058C64" ma:contentTypeVersion="6" ma:contentTypeDescription="Create a new document." ma:contentTypeScope="" ma:versionID="87dc9f83aa7521d8eab45d4e85b0fd9d">
  <xsd:schema xmlns:xsd="http://www.w3.org/2001/XMLSchema" xmlns:xs="http://www.w3.org/2001/XMLSchema" xmlns:p="http://schemas.microsoft.com/office/2006/metadata/properties" xmlns:ns2="bb329573-e61d-4615-889a-c929d39d0e43" xmlns:ns3="271b5c17-9254-4333-b230-264122307d37" targetNamespace="http://schemas.microsoft.com/office/2006/metadata/properties" ma:root="true" ma:fieldsID="5ac69b74d73e6a997f770523ba3c3fb9" ns2:_="" ns3:_="">
    <xsd:import namespace="bb329573-e61d-4615-889a-c929d39d0e43"/>
    <xsd:import namespace="271b5c17-9254-4333-b230-264122307d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29573-e61d-4615-889a-c929d39d0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b5c17-9254-4333-b230-264122307d3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39552-429A-4945-9CF4-0256537F29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29573-e61d-4615-889a-c929d39d0e43"/>
    <ds:schemaRef ds:uri="271b5c17-9254-4333-b230-264122307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A673FC-A068-4A6A-A108-B87FD729E7D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71b5c17-9254-4333-b230-264122307d3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bb329573-e61d-4615-889a-c929d39d0e4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CBEDF2D-E26B-425F-AF94-55AD56B04F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New PP</vt:lpstr>
      <vt:lpstr>Removed duplicates - PP</vt:lpstr>
      <vt:lpstr>Removed duplicates - UC</vt:lpstr>
      <vt:lpstr>Incorrectly Removed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James</dc:creator>
  <cp:lastModifiedBy>Benjamin James</cp:lastModifiedBy>
  <dcterms:created xsi:type="dcterms:W3CDTF">2024-02-29T16:19:36Z</dcterms:created>
  <dcterms:modified xsi:type="dcterms:W3CDTF">2024-03-25T14:23:50Z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0x010100CA578A63CE313943946DA9E06C058C64</vt:lpwstr>
  </property>
</Properties>
</file>